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___Stuff from laptop\Publications\OF2023-3\FINAL FILES FOR WEBSITE\Appendices\"/>
    </mc:Choice>
  </mc:AlternateContent>
  <bookViews>
    <workbookView xWindow="0" yWindow="0" windowWidth="23040" windowHeight="8430"/>
  </bookViews>
  <sheets>
    <sheet name="ReadMe" sheetId="6" r:id="rId1"/>
    <sheet name="Table 9" sheetId="2" r:id="rId2"/>
    <sheet name="Table 10" sheetId="3" r:id="rId3"/>
    <sheet name="Table 11" sheetId="4" r:id="rId4"/>
    <sheet name="Table 12" sheetId="5" r:id="rId5"/>
  </sheets>
  <externalReferences>
    <externalReference r:id="rId6"/>
  </externalReferences>
  <definedNames>
    <definedName name="asd" localSheetId="2">#REF!</definedName>
    <definedName name="asd" localSheetId="3">#REF!</definedName>
    <definedName name="asd" localSheetId="1">#REF!</definedName>
    <definedName name="asd">#REF!</definedName>
    <definedName name="_xlnm.Database">'[1]Table 4'!#REF!</definedName>
    <definedName name="Ellipse1_11" localSheetId="2">#REF!</definedName>
    <definedName name="Ellipse1_11" localSheetId="3">#REF!</definedName>
    <definedName name="Ellipse1_11" localSheetId="1">#REF!</definedName>
    <definedName name="Ellipse1_11">#REF!</definedName>
    <definedName name="Ellipse1_12" localSheetId="2">#REF!</definedName>
    <definedName name="Ellipse1_12" localSheetId="3">#REF!</definedName>
    <definedName name="Ellipse1_12" localSheetId="1">#REF!</definedName>
    <definedName name="Ellipse1_12">#REF!</definedName>
    <definedName name="Ellipse1_13" localSheetId="2">#REF!</definedName>
    <definedName name="Ellipse1_13" localSheetId="3">#REF!</definedName>
    <definedName name="Ellipse1_13" localSheetId="1">#REF!</definedName>
    <definedName name="Ellipse1_13">#REF!</definedName>
    <definedName name="Ellipse1_14" localSheetId="2">#REF!</definedName>
    <definedName name="Ellipse1_14" localSheetId="3">#REF!</definedName>
    <definedName name="Ellipse1_14" localSheetId="1">#REF!</definedName>
    <definedName name="Ellipse1_14">#REF!</definedName>
    <definedName name="Ellipse1_15" localSheetId="2">#REF!</definedName>
    <definedName name="Ellipse1_15" localSheetId="3">#REF!</definedName>
    <definedName name="Ellipse1_15" localSheetId="1">#REF!</definedName>
    <definedName name="Ellipse1_15">#REF!</definedName>
    <definedName name="Ellipse1_16" localSheetId="2">#REF!</definedName>
    <definedName name="Ellipse1_16" localSheetId="3">#REF!</definedName>
    <definedName name="Ellipse1_16" localSheetId="1">#REF!</definedName>
    <definedName name="Ellipse1_16">#REF!</definedName>
    <definedName name="Ellipse1_17" localSheetId="2">#REF!</definedName>
    <definedName name="Ellipse1_17" localSheetId="3">#REF!</definedName>
    <definedName name="Ellipse1_17" localSheetId="1">#REF!</definedName>
    <definedName name="Ellipse1_17">#REF!</definedName>
    <definedName name="Ellipse1_18" localSheetId="2">#REF!</definedName>
    <definedName name="Ellipse1_18" localSheetId="3">#REF!</definedName>
    <definedName name="Ellipse1_18" localSheetId="1">#REF!</definedName>
    <definedName name="Ellipse1_18">#REF!</definedName>
    <definedName name="Ellipse1_19" localSheetId="2">#REF!</definedName>
    <definedName name="Ellipse1_19" localSheetId="3">#REF!</definedName>
    <definedName name="Ellipse1_19" localSheetId="1">#REF!</definedName>
    <definedName name="Ellipse1_19">#REF!</definedName>
    <definedName name="Ellipse1_20" localSheetId="2">#REF!</definedName>
    <definedName name="Ellipse1_20" localSheetId="3">#REF!</definedName>
    <definedName name="Ellipse1_20" localSheetId="1">#REF!</definedName>
    <definedName name="Ellipse1_20">#REF!</definedName>
    <definedName name="Ellipse1_21" localSheetId="2">#REF!</definedName>
    <definedName name="Ellipse1_21" localSheetId="3">#REF!</definedName>
    <definedName name="Ellipse1_21" localSheetId="1">#REF!</definedName>
    <definedName name="Ellipse1_21">#REF!</definedName>
    <definedName name="Ellipse1_22" localSheetId="2">#REF!</definedName>
    <definedName name="Ellipse1_22" localSheetId="3">#REF!</definedName>
    <definedName name="Ellipse1_22" localSheetId="1">#REF!</definedName>
    <definedName name="Ellipse1_22">#REF!</definedName>
    <definedName name="Ellipse1_23" localSheetId="2">#REF!</definedName>
    <definedName name="Ellipse1_23" localSheetId="3">#REF!</definedName>
    <definedName name="Ellipse1_23" localSheetId="1">#REF!</definedName>
    <definedName name="Ellipse1_23">#REF!</definedName>
    <definedName name="fdf_F" localSheetId="2">#REF!</definedName>
    <definedName name="fdf_F" localSheetId="3">#REF!</definedName>
    <definedName name="fdf_F" localSheetId="1">#REF!</definedName>
    <definedName name="fdf_F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2" l="1"/>
  <c r="T18" i="4" l="1"/>
  <c r="U18" i="4"/>
  <c r="V18" i="4"/>
  <c r="W18" i="4"/>
  <c r="X18" i="4"/>
  <c r="Y18" i="4"/>
  <c r="K18" i="4"/>
  <c r="L18" i="4"/>
  <c r="M18" i="4"/>
  <c r="AD18" i="4" s="1"/>
  <c r="N18" i="4"/>
  <c r="O18" i="4"/>
  <c r="P18" i="4"/>
  <c r="Q18" i="4"/>
  <c r="R18" i="4"/>
  <c r="S18" i="4"/>
  <c r="J18" i="4"/>
  <c r="J19" i="4"/>
  <c r="K15" i="4"/>
  <c r="L15" i="4"/>
  <c r="M15" i="4"/>
  <c r="AD15" i="4" s="1"/>
  <c r="N15" i="4"/>
  <c r="O15" i="4"/>
  <c r="P15" i="4"/>
  <c r="Q15" i="4"/>
  <c r="R15" i="4"/>
  <c r="S15" i="4"/>
  <c r="T15" i="4"/>
  <c r="U15" i="4"/>
  <c r="V15" i="4"/>
  <c r="W15" i="4"/>
  <c r="X15" i="4"/>
  <c r="Y15" i="4"/>
  <c r="J15" i="4"/>
  <c r="AD4" i="4"/>
  <c r="AD5" i="4"/>
  <c r="AD6" i="4"/>
  <c r="AD7" i="4"/>
  <c r="AD9" i="4"/>
  <c r="AD10" i="4"/>
  <c r="AD11" i="4"/>
  <c r="AD12" i="4"/>
  <c r="AD13" i="4"/>
  <c r="AD14" i="4"/>
  <c r="AD16" i="4"/>
  <c r="AD17" i="4"/>
  <c r="AD3" i="4"/>
  <c r="U8" i="4"/>
  <c r="V8" i="4"/>
  <c r="W8" i="4"/>
  <c r="X8" i="4"/>
  <c r="Y8" i="4"/>
  <c r="K8" i="4"/>
  <c r="L8" i="4"/>
  <c r="M8" i="4"/>
  <c r="AD8" i="4" s="1"/>
  <c r="N8" i="4"/>
  <c r="O8" i="4"/>
  <c r="P8" i="4"/>
  <c r="Q8" i="4"/>
  <c r="R8" i="4"/>
  <c r="S8" i="4"/>
  <c r="T8" i="4"/>
  <c r="J8" i="4"/>
  <c r="AA8" i="4" l="1"/>
  <c r="Y21" i="4"/>
  <c r="Y22" i="4"/>
  <c r="Y23" i="4"/>
  <c r="Y24" i="4"/>
  <c r="Y25" i="4"/>
  <c r="Y26" i="4"/>
  <c r="Y14" i="4"/>
  <c r="Y16" i="4"/>
  <c r="Y17" i="4"/>
  <c r="Y19" i="4"/>
  <c r="Z23" i="3"/>
  <c r="Z19" i="3"/>
  <c r="Z17" i="3"/>
  <c r="Z16" i="3"/>
  <c r="Z9" i="3"/>
  <c r="Z3" i="3"/>
  <c r="Z23" i="2"/>
  <c r="Z19" i="2"/>
  <c r="Z17" i="2"/>
  <c r="Z16" i="2"/>
  <c r="Z9" i="2"/>
  <c r="Z3" i="2"/>
  <c r="Z3" i="4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3" i="5"/>
  <c r="AA3" i="4"/>
  <c r="Q10" i="5"/>
  <c r="R10" i="5"/>
  <c r="Q11" i="5"/>
  <c r="R11" i="5"/>
  <c r="Q12" i="5"/>
  <c r="R12" i="5"/>
  <c r="Q13" i="5"/>
  <c r="R13" i="5"/>
  <c r="Q14" i="5"/>
  <c r="R14" i="5"/>
  <c r="Q15" i="5"/>
  <c r="R15" i="5"/>
  <c r="Q16" i="5"/>
  <c r="R16" i="5"/>
  <c r="Q3" i="5"/>
  <c r="R3" i="5"/>
  <c r="Q4" i="5"/>
  <c r="R4" i="5"/>
  <c r="Q5" i="5"/>
  <c r="R5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3" i="5"/>
  <c r="Z17" i="4" l="1"/>
  <c r="Z16" i="4"/>
  <c r="K19" i="4" l="1"/>
  <c r="L19" i="4"/>
  <c r="M19" i="4"/>
  <c r="AD19" i="4" s="1"/>
  <c r="N19" i="4"/>
  <c r="O19" i="4"/>
  <c r="P19" i="4"/>
  <c r="Q19" i="4"/>
  <c r="R19" i="4"/>
  <c r="S19" i="4"/>
  <c r="T19" i="4"/>
  <c r="U19" i="4"/>
  <c r="V19" i="4"/>
  <c r="W19" i="4"/>
  <c r="X19" i="4"/>
  <c r="K20" i="4"/>
  <c r="L20" i="4"/>
  <c r="M20" i="4"/>
  <c r="AD20" i="4" s="1"/>
  <c r="N20" i="4"/>
  <c r="O20" i="4"/>
  <c r="P20" i="4"/>
  <c r="Q20" i="4"/>
  <c r="R20" i="4"/>
  <c r="S20" i="4"/>
  <c r="T20" i="4"/>
  <c r="U20" i="4"/>
  <c r="V20" i="4"/>
  <c r="W20" i="4"/>
  <c r="X20" i="4"/>
  <c r="Y20" i="4"/>
  <c r="K21" i="4"/>
  <c r="L21" i="4"/>
  <c r="M21" i="4"/>
  <c r="AD21" i="4" s="1"/>
  <c r="N21" i="4"/>
  <c r="O21" i="4"/>
  <c r="P21" i="4"/>
  <c r="Q21" i="4"/>
  <c r="R21" i="4"/>
  <c r="S21" i="4"/>
  <c r="T21" i="4"/>
  <c r="U21" i="4"/>
  <c r="V21" i="4"/>
  <c r="W21" i="4"/>
  <c r="X21" i="4"/>
  <c r="K22" i="4"/>
  <c r="L22" i="4"/>
  <c r="M22" i="4"/>
  <c r="AD22" i="4" s="1"/>
  <c r="N22" i="4"/>
  <c r="O22" i="4"/>
  <c r="P22" i="4"/>
  <c r="Q22" i="4"/>
  <c r="R22" i="4"/>
  <c r="S22" i="4"/>
  <c r="T22" i="4"/>
  <c r="U22" i="4"/>
  <c r="V22" i="4"/>
  <c r="W22" i="4"/>
  <c r="X22" i="4"/>
  <c r="K23" i="4"/>
  <c r="L23" i="4"/>
  <c r="M23" i="4"/>
  <c r="AD23" i="4" s="1"/>
  <c r="N23" i="4"/>
  <c r="O23" i="4"/>
  <c r="P23" i="4"/>
  <c r="Q23" i="4"/>
  <c r="R23" i="4"/>
  <c r="S23" i="4"/>
  <c r="T23" i="4"/>
  <c r="U23" i="4"/>
  <c r="V23" i="4"/>
  <c r="W23" i="4"/>
  <c r="X23" i="4"/>
  <c r="K24" i="4"/>
  <c r="L24" i="4"/>
  <c r="M24" i="4"/>
  <c r="AD24" i="4" s="1"/>
  <c r="N24" i="4"/>
  <c r="O24" i="4"/>
  <c r="P24" i="4"/>
  <c r="Q24" i="4"/>
  <c r="R24" i="4"/>
  <c r="S24" i="4"/>
  <c r="T24" i="4"/>
  <c r="U24" i="4"/>
  <c r="V24" i="4"/>
  <c r="W24" i="4"/>
  <c r="X24" i="4"/>
  <c r="K25" i="4"/>
  <c r="L25" i="4"/>
  <c r="M25" i="4"/>
  <c r="AD25" i="4" s="1"/>
  <c r="N25" i="4"/>
  <c r="O25" i="4"/>
  <c r="P25" i="4"/>
  <c r="Q25" i="4"/>
  <c r="R25" i="4"/>
  <c r="S25" i="4"/>
  <c r="T25" i="4"/>
  <c r="U25" i="4"/>
  <c r="V25" i="4"/>
  <c r="W25" i="4"/>
  <c r="X25" i="4"/>
  <c r="K26" i="4"/>
  <c r="L26" i="4"/>
  <c r="M26" i="4"/>
  <c r="AD26" i="4" s="1"/>
  <c r="N26" i="4"/>
  <c r="O26" i="4"/>
  <c r="P26" i="4"/>
  <c r="Q26" i="4"/>
  <c r="R26" i="4"/>
  <c r="S26" i="4"/>
  <c r="T26" i="4"/>
  <c r="U26" i="4"/>
  <c r="V26" i="4"/>
  <c r="W26" i="4"/>
  <c r="X26" i="4"/>
  <c r="J20" i="4"/>
  <c r="J21" i="4"/>
  <c r="J22" i="4"/>
  <c r="J23" i="4"/>
  <c r="J24" i="4"/>
  <c r="J25" i="4"/>
  <c r="J26" i="4"/>
  <c r="AC4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A4" i="4"/>
  <c r="AA5" i="4"/>
  <c r="AA6" i="4"/>
  <c r="AE6" i="4" s="1"/>
  <c r="AI6" i="4" s="1"/>
  <c r="AA7" i="4"/>
  <c r="AA9" i="4"/>
  <c r="AA10" i="4"/>
  <c r="AA11" i="4"/>
  <c r="AA12" i="4"/>
  <c r="AA13" i="4"/>
  <c r="AA14" i="4"/>
  <c r="AA15" i="4"/>
  <c r="AA16" i="4"/>
  <c r="AA17" i="4"/>
  <c r="AA18" i="4"/>
  <c r="AB3" i="4"/>
  <c r="Z4" i="4"/>
  <c r="Z5" i="4"/>
  <c r="Z6" i="4"/>
  <c r="Z7" i="4"/>
  <c r="Z8" i="4"/>
  <c r="Z9" i="4"/>
  <c r="Z10" i="4"/>
  <c r="Z11" i="4"/>
  <c r="Z12" i="4"/>
  <c r="Z13" i="4"/>
  <c r="Z14" i="4"/>
  <c r="Z15" i="4"/>
  <c r="Z18" i="4"/>
  <c r="Z4" i="3"/>
  <c r="Z5" i="3"/>
  <c r="Z6" i="3"/>
  <c r="Z7" i="3"/>
  <c r="Z8" i="3"/>
  <c r="Z10" i="3"/>
  <c r="Z11" i="3"/>
  <c r="Z12" i="3"/>
  <c r="Z13" i="3"/>
  <c r="Z14" i="3"/>
  <c r="Z15" i="3"/>
  <c r="Z18" i="3"/>
  <c r="Z20" i="3"/>
  <c r="Z21" i="3"/>
  <c r="Z22" i="3"/>
  <c r="Z24" i="3"/>
  <c r="Z25" i="3"/>
  <c r="Z26" i="3"/>
  <c r="Z26" i="2"/>
  <c r="Z25" i="2"/>
  <c r="Z24" i="2"/>
  <c r="Z22" i="2"/>
  <c r="Z21" i="2"/>
  <c r="Z20" i="2"/>
  <c r="Z18" i="2"/>
  <c r="Z15" i="2"/>
  <c r="Z14" i="2"/>
  <c r="Z13" i="2"/>
  <c r="Z12" i="2"/>
  <c r="Z11" i="2"/>
  <c r="Z10" i="2"/>
  <c r="Z8" i="2"/>
  <c r="Z4" i="2"/>
  <c r="Z5" i="2"/>
  <c r="Z6" i="2"/>
  <c r="Z7" i="2"/>
  <c r="AE3" i="4" l="1"/>
  <c r="AI3" i="4" s="1"/>
  <c r="AE18" i="4"/>
  <c r="AI18" i="4" s="1"/>
  <c r="AE16" i="4"/>
  <c r="AG16" i="4" s="1"/>
  <c r="AE15" i="4"/>
  <c r="AH15" i="4" s="1"/>
  <c r="AE17" i="4"/>
  <c r="AI17" i="4" s="1"/>
  <c r="AE12" i="4"/>
  <c r="AF12" i="4" s="1"/>
  <c r="AA25" i="4"/>
  <c r="AH6" i="4"/>
  <c r="AB21" i="4"/>
  <c r="AE10" i="4"/>
  <c r="AI10" i="4" s="1"/>
  <c r="AE14" i="4"/>
  <c r="AH14" i="4" s="1"/>
  <c r="AE9" i="4"/>
  <c r="AI9" i="4" s="1"/>
  <c r="AE13" i="4"/>
  <c r="AH13" i="4" s="1"/>
  <c r="AE5" i="4"/>
  <c r="AI5" i="4" s="1"/>
  <c r="AE11" i="4"/>
  <c r="AH11" i="4" s="1"/>
  <c r="AE4" i="4"/>
  <c r="AI4" i="4" s="1"/>
  <c r="AG6" i="4"/>
  <c r="AF6" i="4"/>
  <c r="AB25" i="4"/>
  <c r="AE8" i="4"/>
  <c r="AI8" i="4" s="1"/>
  <c r="AE7" i="4"/>
  <c r="AI7" i="4" s="1"/>
  <c r="AG3" i="4"/>
  <c r="AB26" i="4"/>
  <c r="AB24" i="4"/>
  <c r="AB20" i="4"/>
  <c r="AA26" i="4"/>
  <c r="AC23" i="4"/>
  <c r="AC19" i="4"/>
  <c r="AC22" i="4"/>
  <c r="AC26" i="4"/>
  <c r="Z26" i="4"/>
  <c r="AC25" i="4"/>
  <c r="AC21" i="4"/>
  <c r="Z25" i="4"/>
  <c r="AB23" i="4"/>
  <c r="AB19" i="4"/>
  <c r="AA22" i="4"/>
  <c r="Z19" i="4"/>
  <c r="AC24" i="4"/>
  <c r="AC20" i="4"/>
  <c r="AB22" i="4"/>
  <c r="AA19" i="4"/>
  <c r="AF3" i="4"/>
  <c r="AH3" i="4"/>
  <c r="AA20" i="4"/>
  <c r="AA21" i="4"/>
  <c r="AA24" i="4"/>
  <c r="Z23" i="4"/>
  <c r="Z24" i="4"/>
  <c r="Z20" i="4"/>
  <c r="AA23" i="4"/>
  <c r="Z21" i="4"/>
  <c r="Z22" i="4"/>
  <c r="AG12" i="4" l="1"/>
  <c r="AG11" i="4"/>
  <c r="AI12" i="4"/>
  <c r="AF11" i="4"/>
  <c r="AH12" i="4"/>
  <c r="AG18" i="4"/>
  <c r="AF18" i="4"/>
  <c r="AF17" i="4"/>
  <c r="AG17" i="4"/>
  <c r="AH18" i="4"/>
  <c r="AH17" i="4"/>
  <c r="AF16" i="4"/>
  <c r="AI16" i="4"/>
  <c r="AF15" i="4"/>
  <c r="AG15" i="4"/>
  <c r="AI15" i="4"/>
  <c r="AH16" i="4"/>
  <c r="AG13" i="4"/>
  <c r="AH9" i="4"/>
  <c r="AG9" i="4"/>
  <c r="AH5" i="4"/>
  <c r="AE25" i="4"/>
  <c r="AI25" i="4" s="1"/>
  <c r="AF9" i="4"/>
  <c r="AH4" i="4"/>
  <c r="AF10" i="4"/>
  <c r="AG14" i="4"/>
  <c r="AI11" i="4"/>
  <c r="AF4" i="4"/>
  <c r="AI13" i="4"/>
  <c r="AF5" i="4"/>
  <c r="AG4" i="4"/>
  <c r="AG7" i="4"/>
  <c r="AF13" i="4"/>
  <c r="AH10" i="4"/>
  <c r="AF14" i="4"/>
  <c r="AI14" i="4"/>
  <c r="AG5" i="4"/>
  <c r="AG10" i="4"/>
  <c r="AF8" i="4"/>
  <c r="AG8" i="4"/>
  <c r="AF7" i="4"/>
  <c r="AH7" i="4"/>
  <c r="AH8" i="4"/>
  <c r="AE20" i="4"/>
  <c r="AE21" i="4"/>
  <c r="AE24" i="4"/>
  <c r="AE22" i="4"/>
  <c r="AE19" i="4"/>
  <c r="AI19" i="4" s="1"/>
  <c r="AE26" i="4"/>
  <c r="AI26" i="4" s="1"/>
  <c r="AE23" i="4"/>
  <c r="AG25" i="4" l="1"/>
  <c r="AH25" i="4"/>
  <c r="AF25" i="4"/>
  <c r="AF23" i="4"/>
  <c r="AI23" i="4"/>
  <c r="AF22" i="4"/>
  <c r="AI22" i="4"/>
  <c r="AH24" i="4"/>
  <c r="AI24" i="4"/>
  <c r="AF21" i="4"/>
  <c r="AI21" i="4"/>
  <c r="AG20" i="4"/>
  <c r="AI20" i="4"/>
  <c r="AG22" i="4"/>
  <c r="AH22" i="4"/>
  <c r="AF20" i="4"/>
  <c r="AH20" i="4"/>
  <c r="AG21" i="4"/>
  <c r="AH21" i="4"/>
  <c r="AG24" i="4"/>
  <c r="AF24" i="4"/>
  <c r="AH26" i="4"/>
  <c r="AG26" i="4"/>
  <c r="AF26" i="4"/>
  <c r="AH19" i="4"/>
  <c r="AF19" i="4"/>
  <c r="AG19" i="4"/>
  <c r="AH23" i="4"/>
  <c r="AG23" i="4"/>
  <c r="Q7" i="5" l="1"/>
  <c r="R7" i="5"/>
  <c r="Q8" i="5"/>
  <c r="R8" i="5"/>
  <c r="Q9" i="5"/>
  <c r="R9" i="5"/>
  <c r="Q17" i="5"/>
  <c r="R17" i="5"/>
  <c r="Q19" i="5"/>
  <c r="R19" i="5"/>
  <c r="Q20" i="5"/>
  <c r="R20" i="5"/>
  <c r="Q21" i="5"/>
  <c r="R21" i="5"/>
  <c r="Q22" i="5"/>
  <c r="R22" i="5"/>
  <c r="Q23" i="5"/>
  <c r="R23" i="5"/>
  <c r="Q18" i="5"/>
  <c r="R18" i="5"/>
  <c r="Q24" i="5"/>
  <c r="R24" i="5"/>
  <c r="Q25" i="5"/>
  <c r="R25" i="5"/>
  <c r="Q26" i="5"/>
  <c r="R26" i="5"/>
  <c r="Q27" i="5"/>
  <c r="R27" i="5"/>
  <c r="Q28" i="5"/>
  <c r="R28" i="5"/>
  <c r="Q29" i="5"/>
  <c r="R29" i="5"/>
  <c r="Q30" i="5"/>
  <c r="R30" i="5"/>
  <c r="Q31" i="5"/>
  <c r="R31" i="5"/>
  <c r="Q32" i="5"/>
  <c r="R32" i="5"/>
  <c r="Q33" i="5"/>
  <c r="R33" i="5"/>
  <c r="Q34" i="5"/>
  <c r="R34" i="5"/>
  <c r="Q35" i="5"/>
  <c r="R35" i="5"/>
  <c r="Q36" i="5"/>
  <c r="R36" i="5"/>
  <c r="Q37" i="5"/>
  <c r="R37" i="5"/>
  <c r="Q38" i="5"/>
  <c r="R38" i="5"/>
  <c r="Q39" i="5"/>
  <c r="R39" i="5"/>
  <c r="Q40" i="5"/>
  <c r="R40" i="5"/>
  <c r="Q41" i="5"/>
  <c r="R41" i="5"/>
  <c r="Q42" i="5"/>
  <c r="R42" i="5"/>
  <c r="Q43" i="5"/>
  <c r="R43" i="5"/>
  <c r="Q44" i="5"/>
  <c r="R44" i="5"/>
  <c r="Q45" i="5"/>
  <c r="R45" i="5"/>
  <c r="Q46" i="5"/>
  <c r="R46" i="5"/>
  <c r="Q47" i="5"/>
  <c r="R47" i="5"/>
  <c r="Q48" i="5"/>
  <c r="R48" i="5"/>
  <c r="Q49" i="5"/>
  <c r="R49" i="5"/>
  <c r="Q50" i="5"/>
  <c r="R50" i="5"/>
  <c r="Q51" i="5"/>
  <c r="R51" i="5"/>
  <c r="Q52" i="5"/>
  <c r="R52" i="5"/>
  <c r="Q53" i="5"/>
  <c r="R53" i="5"/>
  <c r="Q54" i="5"/>
  <c r="R54" i="5"/>
  <c r="Q55" i="5"/>
  <c r="R55" i="5"/>
  <c r="Q56" i="5"/>
  <c r="R56" i="5"/>
  <c r="Q57" i="5"/>
  <c r="R57" i="5"/>
  <c r="Q58" i="5"/>
  <c r="R58" i="5"/>
  <c r="Q59" i="5"/>
  <c r="R59" i="5"/>
  <c r="Q60" i="5"/>
  <c r="R60" i="5"/>
  <c r="Q61" i="5"/>
  <c r="R61" i="5"/>
  <c r="Q62" i="5"/>
  <c r="R62" i="5"/>
  <c r="Q63" i="5"/>
  <c r="R63" i="5"/>
  <c r="Q64" i="5"/>
  <c r="R64" i="5"/>
  <c r="Q65" i="5"/>
  <c r="R65" i="5"/>
  <c r="Q66" i="5"/>
  <c r="R66" i="5"/>
  <c r="R6" i="5"/>
  <c r="Q6" i="5"/>
</calcChain>
</file>

<file path=xl/comments1.xml><?xml version="1.0" encoding="utf-8"?>
<comments xmlns="http://schemas.openxmlformats.org/spreadsheetml/2006/main">
  <authors>
    <author>MiCGauthie</author>
  </authors>
  <commentList>
    <comment ref="Y5" authorId="0" shapeId="0">
      <text>
        <r>
          <rPr>
            <sz val="9"/>
            <color indexed="81"/>
            <rFont val="Tahoma"/>
            <family val="2"/>
          </rPr>
          <t xml:space="preserve">Red, hard
</t>
        </r>
      </text>
    </comment>
    <comment ref="Y8" authorId="0" shapeId="0">
      <text>
        <r>
          <rPr>
            <sz val="9"/>
            <color indexed="81"/>
            <rFont val="Tahoma"/>
            <family val="2"/>
          </rPr>
          <t>Beige, friable</t>
        </r>
      </text>
    </comment>
    <comment ref="Y10" authorId="0" shapeId="0">
      <text>
        <r>
          <rPr>
            <sz val="9"/>
            <color indexed="81"/>
            <rFont val="Tahoma"/>
            <family val="2"/>
          </rPr>
          <t xml:space="preserve">Beige
</t>
        </r>
      </text>
    </comment>
  </commentList>
</comments>
</file>

<file path=xl/comments2.xml><?xml version="1.0" encoding="utf-8"?>
<comments xmlns="http://schemas.openxmlformats.org/spreadsheetml/2006/main">
  <authors>
    <author>MiCGauthie</author>
  </authors>
  <commentList>
    <comment ref="R6" authorId="0" shapeId="0">
      <text>
        <r>
          <rPr>
            <sz val="9"/>
            <color indexed="81"/>
            <rFont val="Tahoma"/>
            <family val="2"/>
          </rPr>
          <t>Pyroxenite</t>
        </r>
      </text>
    </comment>
    <comment ref="T9" authorId="0" shapeId="0">
      <text>
        <r>
          <rPr>
            <sz val="9"/>
            <color indexed="81"/>
            <rFont val="Tahoma"/>
            <family val="2"/>
          </rPr>
          <t xml:space="preserve">Metasiltstone
</t>
        </r>
      </text>
    </comment>
    <comment ref="R17" authorId="0" shapeId="0">
      <text>
        <r>
          <rPr>
            <sz val="9"/>
            <color indexed="81"/>
            <rFont val="Tahoma"/>
            <family val="2"/>
          </rPr>
          <t xml:space="preserve">Pyroxenite
</t>
        </r>
      </text>
    </comment>
    <comment ref="N19" authorId="0" shapeId="0">
      <text>
        <r>
          <rPr>
            <sz val="9"/>
            <color indexed="81"/>
            <rFont val="Tahoma"/>
            <charset val="1"/>
          </rPr>
          <t>7 angular, 31 rounded</t>
        </r>
      </text>
    </comment>
  </commentList>
</comments>
</file>

<file path=xl/comments3.xml><?xml version="1.0" encoding="utf-8"?>
<comments xmlns="http://schemas.openxmlformats.org/spreadsheetml/2006/main">
  <authors>
    <author>MiCGauthie</author>
  </authors>
  <commentList>
    <comment ref="J3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lithologies; source is likely Red River Formation and Stony Mountain Formation; more rounded pebbles are different than angular ones and more suggestive of Interlake Group or Stonewall Formation.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M. Nicolas: </t>
        </r>
        <r>
          <rPr>
            <sz val="9"/>
            <color indexed="81"/>
            <rFont val="Tahoma"/>
            <family val="2"/>
          </rPr>
          <t xml:space="preserve">A couple dominant carbonate types, suggestive of Red River Formation and maybe Stony Mountain Formation.
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M. Nicolas</t>
        </r>
        <r>
          <rPr>
            <sz val="9"/>
            <color indexed="81"/>
            <rFont val="Tahoma"/>
            <family val="2"/>
          </rPr>
          <t>: Angular to subangular, limited range of carbonate lithology; similar to upper Red River Formation or Lower Stony Mountain Formation; the one pink carbonate clast is characteristic of Stony Mountain Formation.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lithologies, subrounded to rounded pebbles; includes Silurian and Ordovician carbonates; some pebble have characteristics of Interlake Group.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lithologies; source is dominated by the Red River Formation; some pebbles seem more characteristic of Interlake Group or Stonewall Formation.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Dominated by Red River Formation lithologies, but may have some Stony Mountain or Stonewall formations.</t>
        </r>
      </text>
    </comment>
    <comment ref="J12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lithologies, subrounded to rounded pebbles; includes Silurian and Ordovician carbonates; some pebble have characteristics of Interlake Group.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lithologies; source is likely Red River Formation and Stony Mountain Formation; more rounded pebbles are different than angular ones and more suggestive of Interlake Group or Stonewall Formation.</t>
        </r>
      </text>
    </comment>
    <comment ref="J14" authorId="0" shapeId="0">
      <text>
        <r>
          <rPr>
            <b/>
            <sz val="9"/>
            <color indexed="81"/>
            <rFont val="Tahoma"/>
            <family val="2"/>
          </rPr>
          <t>M. Nicolas:</t>
        </r>
        <r>
          <rPr>
            <sz val="9"/>
            <color indexed="81"/>
            <rFont val="Tahoma"/>
            <family val="2"/>
          </rPr>
          <t xml:space="preserve">
Multiple carbonate lithologies, subrounded to rounded pebbles; includes Silurian and Ordovician carbonates; some pebble have characteristics of Interlake Group and Stony Mountain.</t>
        </r>
      </text>
    </comment>
    <comment ref="J16" authorId="0" shapeId="0">
      <text>
        <r>
          <rPr>
            <b/>
            <sz val="9"/>
            <color indexed="81"/>
            <rFont val="Tahoma"/>
            <family val="2"/>
          </rPr>
          <t>M.Nicolas:</t>
        </r>
        <r>
          <rPr>
            <sz val="9"/>
            <color indexed="81"/>
            <rFont val="Tahoma"/>
            <family val="2"/>
          </rPr>
          <t xml:space="preserve">
Multiple carbonate lithologies; source is likely Red River Formation and Stony Mountain Formation; more rounded pebbles are different than angular ones and more suggestive of Interlake Group or Stonewall Formation.</t>
        </r>
      </text>
    </comment>
  </commentList>
</comments>
</file>

<file path=xl/sharedStrings.xml><?xml version="1.0" encoding="utf-8"?>
<sst xmlns="http://schemas.openxmlformats.org/spreadsheetml/2006/main" count="444" uniqueCount="150">
  <si>
    <t>Manitoba Geological Survey</t>
  </si>
  <si>
    <t>Station_ID</t>
  </si>
  <si>
    <t>Sample ID</t>
  </si>
  <si>
    <t>UTM_East_83_14</t>
  </si>
  <si>
    <t>UTM_North_83_14</t>
  </si>
  <si>
    <t>Latitude_DD</t>
  </si>
  <si>
    <t>Longitude_DD</t>
  </si>
  <si>
    <t>Depth_From_m</t>
  </si>
  <si>
    <t>Depth_To_m</t>
  </si>
  <si>
    <t>Material</t>
  </si>
  <si>
    <r>
      <t>Carbonate</t>
    </r>
    <r>
      <rPr>
        <b/>
        <vertAlign val="superscript"/>
        <sz val="10"/>
        <rFont val="Calibri"/>
        <family val="2"/>
        <scheme val="minor"/>
      </rPr>
      <t>1</t>
    </r>
  </si>
  <si>
    <t>Carbonate_pink</t>
  </si>
  <si>
    <t>Chert</t>
  </si>
  <si>
    <t>Shale</t>
  </si>
  <si>
    <r>
      <t>Granitoid</t>
    </r>
    <r>
      <rPr>
        <b/>
        <vertAlign val="superscript"/>
        <sz val="10"/>
        <rFont val="Calibri"/>
        <family val="2"/>
        <scheme val="minor"/>
      </rPr>
      <t>2</t>
    </r>
  </si>
  <si>
    <t>Intermediate intrusive</t>
  </si>
  <si>
    <t>Amphibolite_ gabbro</t>
  </si>
  <si>
    <t>Undifferentiated greenstone and greywacke</t>
  </si>
  <si>
    <t>Ultramafic</t>
  </si>
  <si>
    <t>Metavolcanic</t>
  </si>
  <si>
    <t>Metasedimentary</t>
  </si>
  <si>
    <t>Quartzite</t>
  </si>
  <si>
    <t>Quartz</t>
  </si>
  <si>
    <t>Ironstone</t>
  </si>
  <si>
    <t>Sandstone</t>
  </si>
  <si>
    <t>Sum</t>
  </si>
  <si>
    <r>
      <t>Pal_sum_norm</t>
    </r>
    <r>
      <rPr>
        <b/>
        <vertAlign val="superscript"/>
        <sz val="10"/>
        <rFont val="Calibri"/>
        <family val="2"/>
        <scheme val="minor"/>
      </rPr>
      <t>3</t>
    </r>
  </si>
  <si>
    <r>
      <t>GR_sum_norm</t>
    </r>
    <r>
      <rPr>
        <b/>
        <vertAlign val="superscript"/>
        <sz val="10"/>
        <rFont val="Calibri"/>
        <family val="2"/>
        <scheme val="minor"/>
      </rPr>
      <t>4</t>
    </r>
  </si>
  <si>
    <r>
      <t>UGG_sum_norm</t>
    </r>
    <r>
      <rPr>
        <b/>
        <vertAlign val="superscript"/>
        <sz val="10"/>
        <rFont val="Calibri"/>
        <family val="2"/>
        <scheme val="minor"/>
      </rPr>
      <t>5</t>
    </r>
  </si>
  <si>
    <t>115-19-001</t>
  </si>
  <si>
    <t>115-19-001-A01</t>
  </si>
  <si>
    <t>Till - 1</t>
  </si>
  <si>
    <t>115-19-001-X01</t>
  </si>
  <si>
    <t>gravel</t>
  </si>
  <si>
    <t>115-21-002</t>
  </si>
  <si>
    <t>115-21-002-B01</t>
  </si>
  <si>
    <t>115-21-002-C01</t>
  </si>
  <si>
    <t>Till - 2</t>
  </si>
  <si>
    <t>115-21-002-X01</t>
  </si>
  <si>
    <t>Till - 3</t>
  </si>
  <si>
    <t>115-21-003</t>
  </si>
  <si>
    <t>115-21-003-A01</t>
  </si>
  <si>
    <t>Till - laminated</t>
  </si>
  <si>
    <t>115-21-003-B01</t>
  </si>
  <si>
    <t>115-21-004</t>
  </si>
  <si>
    <t>115-21-004-A01</t>
  </si>
  <si>
    <t>Till</t>
  </si>
  <si>
    <t>115-21-005</t>
  </si>
  <si>
    <t>115-21-005-A01</t>
  </si>
  <si>
    <t>115-21-010</t>
  </si>
  <si>
    <t>115-21-010-A01</t>
  </si>
  <si>
    <t>115-21-010-Y01</t>
  </si>
  <si>
    <t>115-21-012</t>
  </si>
  <si>
    <t>115-21-012-A01</t>
  </si>
  <si>
    <t>115-21-015</t>
  </si>
  <si>
    <t>115-21-015-A01</t>
  </si>
  <si>
    <r>
      <t>Carbonate_undifferentiated</t>
    </r>
    <r>
      <rPr>
        <b/>
        <vertAlign val="superscript"/>
        <sz val="10"/>
        <rFont val="Calibri"/>
        <family val="2"/>
        <scheme val="minor"/>
      </rPr>
      <t>1</t>
    </r>
  </si>
  <si>
    <t>Sample_ID</t>
  </si>
  <si>
    <t>Till - 4</t>
  </si>
  <si>
    <t>Till - 5</t>
  </si>
  <si>
    <t>Till - 6</t>
  </si>
  <si>
    <t>Till - 7</t>
  </si>
  <si>
    <t>"Q"</t>
  </si>
  <si>
    <t>Till - 8</t>
  </si>
  <si>
    <t>Till - 9</t>
  </si>
  <si>
    <t>Till - 10</t>
  </si>
  <si>
    <t>Till - 11</t>
  </si>
  <si>
    <t>Till - 12</t>
  </si>
  <si>
    <t>"R"</t>
  </si>
  <si>
    <r>
      <t>Pal_sum</t>
    </r>
    <r>
      <rPr>
        <b/>
        <vertAlign val="superscript"/>
        <sz val="10"/>
        <rFont val="Calibri"/>
        <family val="2"/>
        <scheme val="minor"/>
      </rPr>
      <t>3</t>
    </r>
  </si>
  <si>
    <r>
      <t>GR_sum</t>
    </r>
    <r>
      <rPr>
        <b/>
        <vertAlign val="superscript"/>
        <sz val="10"/>
        <rFont val="Calibri"/>
        <family val="2"/>
        <scheme val="minor"/>
      </rPr>
      <t>4</t>
    </r>
  </si>
  <si>
    <r>
      <t>UGG_sum</t>
    </r>
    <r>
      <rPr>
        <b/>
        <vertAlign val="superscript"/>
        <sz val="10"/>
        <rFont val="Calibri"/>
        <family val="2"/>
        <scheme val="minor"/>
      </rPr>
      <t>5</t>
    </r>
  </si>
  <si>
    <t>Till - 5 (sand and organic bed incl.)</t>
  </si>
  <si>
    <t>Till - 7 (0.5 m sand incl.)</t>
  </si>
  <si>
    <t>Till - 6 (mix of 4 beds)</t>
  </si>
  <si>
    <t>Till - 10, clayey silt interbed</t>
  </si>
  <si>
    <t>Till - 10, clayey sandy silt interbed</t>
  </si>
  <si>
    <t>Till - 2 (with organics)</t>
  </si>
  <si>
    <t>Till - 3 (mix of 3 beds, organics)</t>
  </si>
  <si>
    <t>Till - 11 (amongst fractured bedrock)</t>
  </si>
  <si>
    <t>115-22-302</t>
  </si>
  <si>
    <t>115-22-303</t>
  </si>
  <si>
    <t>115-22-304</t>
  </si>
  <si>
    <t>115-22-306</t>
  </si>
  <si>
    <t>115-22-307</t>
  </si>
  <si>
    <t>115-22-309</t>
  </si>
  <si>
    <t>115-22-312</t>
  </si>
  <si>
    <t>115-22-313</t>
  </si>
  <si>
    <t>115-22-302-A01</t>
  </si>
  <si>
    <t>115-22-303-X01</t>
  </si>
  <si>
    <t>115-22-304-A01</t>
  </si>
  <si>
    <t>115-22-306-A01</t>
  </si>
  <si>
    <t>115-22-307-A01</t>
  </si>
  <si>
    <t>115-22-307-X01</t>
  </si>
  <si>
    <t>115-22-309-A02</t>
  </si>
  <si>
    <t>115-22-312-A01</t>
  </si>
  <si>
    <t>115-22-313-A01</t>
  </si>
  <si>
    <t>Till - older or different?</t>
  </si>
  <si>
    <t>115-21-010; 115-22-301</t>
  </si>
  <si>
    <t>115-22-301-A01</t>
  </si>
  <si>
    <t>Till - old</t>
  </si>
  <si>
    <t>115-21-002-Z01</t>
  </si>
  <si>
    <t>Till - old 1</t>
  </si>
  <si>
    <t>Till - old 2</t>
  </si>
  <si>
    <r>
      <t xml:space="preserve"> Mesozoic</t>
    </r>
    <r>
      <rPr>
        <b/>
        <vertAlign val="superscript"/>
        <sz val="10"/>
        <color theme="1"/>
        <rFont val="Calibri"/>
        <family val="2"/>
        <scheme val="minor"/>
      </rPr>
      <t>6</t>
    </r>
  </si>
  <si>
    <r>
      <t>Mesozic</t>
    </r>
    <r>
      <rPr>
        <b/>
        <vertAlign val="superscript"/>
        <sz val="10"/>
        <rFont val="Calibri"/>
        <family val="2"/>
        <scheme val="minor"/>
      </rPr>
      <t>6</t>
    </r>
  </si>
  <si>
    <r>
      <t>2_8_Pal_perc_norm</t>
    </r>
    <r>
      <rPr>
        <b/>
        <vertAlign val="superscript"/>
        <sz val="10"/>
        <rFont val="Calibri"/>
        <family val="2"/>
        <scheme val="minor"/>
      </rPr>
      <t>7</t>
    </r>
  </si>
  <si>
    <r>
      <t>2_8_GR_perc_norm</t>
    </r>
    <r>
      <rPr>
        <b/>
        <vertAlign val="superscript"/>
        <sz val="10"/>
        <rFont val="Calibri"/>
        <family val="2"/>
        <scheme val="minor"/>
      </rPr>
      <t>8</t>
    </r>
  </si>
  <si>
    <r>
      <t>2_8_UGG_perc_norm</t>
    </r>
    <r>
      <rPr>
        <b/>
        <vertAlign val="superscript"/>
        <sz val="10"/>
        <rFont val="Calibri"/>
        <family val="2"/>
        <scheme val="minor"/>
      </rPr>
      <t>9</t>
    </r>
  </si>
  <si>
    <r>
      <t>2_8_Mesozoic_perc_norm</t>
    </r>
    <r>
      <rPr>
        <b/>
        <vertAlign val="superscript"/>
        <sz val="10"/>
        <rFont val="Calibri"/>
        <family val="2"/>
        <scheme val="minor"/>
      </rPr>
      <t>10</t>
    </r>
  </si>
  <si>
    <t>White sandstone</t>
  </si>
  <si>
    <t>Till - older</t>
  </si>
  <si>
    <t>by M.S. Gauthier and T.J. Hodder</t>
  </si>
  <si>
    <t>Open File OF2023-3</t>
  </si>
  <si>
    <t>Cited publications in this appendix are included in the list of references found in the report.</t>
  </si>
  <si>
    <t>Appendix 4: Till clast-lithology data, Roseau River area, southeastern Manitoba (parts of NTS 62H2, 7)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</si>
  <si>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 xml:space="preserve">Table 9: </t>
    </r>
    <r>
      <rPr>
        <sz val="11"/>
        <rFont val="Calibri"/>
        <family val="2"/>
        <scheme val="minor"/>
      </rPr>
      <t xml:space="preserve">Till and gravel clast lithologies (2–4 mm) size-fraction.                                                                                              </t>
    </r>
    <r>
      <rPr>
        <b/>
        <sz val="11"/>
        <rFont val="Calibri"/>
        <family val="2"/>
        <scheme val="minor"/>
      </rPr>
      <t xml:space="preserve">                                                        Table 10: </t>
    </r>
    <r>
      <rPr>
        <sz val="11"/>
        <rFont val="Calibri"/>
        <family val="2"/>
        <scheme val="minor"/>
      </rPr>
      <t xml:space="preserve">Till and gravel clast lithologies (4–8 mm) size-fraction.                            </t>
    </r>
    <r>
      <rPr>
        <b/>
        <sz val="11"/>
        <rFont val="Calibri"/>
        <family val="2"/>
        <scheme val="minor"/>
      </rPr>
      <t xml:space="preserve">                                                                      Table 11: </t>
    </r>
    <r>
      <rPr>
        <sz val="11"/>
        <rFont val="Calibri"/>
        <family val="2"/>
        <scheme val="minor"/>
      </rPr>
      <t xml:space="preserve">Till and gravel clast lithologies (2–8 mm) size-fraction. </t>
    </r>
    <r>
      <rPr>
        <b/>
        <sz val="11"/>
        <rFont val="Calibri"/>
        <family val="2"/>
        <scheme val="minor"/>
      </rPr>
      <t xml:space="preserve">                                                                                                 Table 12: </t>
    </r>
    <r>
      <rPr>
        <sz val="11"/>
        <rFont val="Calibri"/>
        <family val="2"/>
        <scheme val="minor"/>
      </rPr>
      <t>Till-clast lithologies (4–16 mm) size-fraction from Thorleifson and Matile (1993).</t>
    </r>
  </si>
  <si>
    <r>
      <t>Table 9:</t>
    </r>
    <r>
      <rPr>
        <sz val="11"/>
        <rFont val="Calibri"/>
        <family val="2"/>
        <scheme val="minor"/>
      </rPr>
      <t xml:space="preserve"> Till and gravel clast lithologies (2–4 mm) size-fraction. 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</si>
  <si>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Grey, white or tan (no pink).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</si>
  <si>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Includes all felsic intrusive rocks.</t>
    </r>
  </si>
  <si>
    <r>
      <t>Table 10:</t>
    </r>
    <r>
      <rPr>
        <sz val="11"/>
        <rFont val="Calibri"/>
        <family val="2"/>
        <scheme val="minor"/>
      </rPr>
      <t xml:space="preserve"> Till and gravel clast lithologies (4–8 mm) size-fraction. 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</si>
  <si>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Grey, white or tan, undifferentiated. Comments have been added by M. Nicolas, MGS geologist and Paleozoic specialist.</t>
    </r>
  </si>
  <si>
    <r>
      <t>Table 11:</t>
    </r>
    <r>
      <rPr>
        <sz val="11"/>
        <rFont val="Calibri"/>
        <family val="2"/>
        <scheme val="minor"/>
      </rPr>
      <t xml:space="preserve"> Till and gravel clast lithologies (2–8 mm) size-fraction. </t>
    </r>
  </si>
  <si>
    <t>Gravel</t>
  </si>
  <si>
    <r>
      <t xml:space="preserve">Abbreviations: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scheme val="minor"/>
      </rPr>
      <t>DD, decimal degrees; ID, identification, MGS, Manitoba Geological Survey; perc, percent.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</si>
  <si>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Grey, white or tan. Comments on the individual cells are by MGS Paleozoic geologist M. Nicolas.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</si>
  <si>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Paleozoic summed (carbonate, carbonate pink, chert, sandstone, quartz arenite); normalized to remove the category 'other rocks of unknown source' that includes quartz and ironstone. </t>
    </r>
  </si>
  <si>
    <r>
      <rPr>
        <vertAlign val="superscript"/>
        <sz val="10"/>
        <rFont val="Calibri"/>
        <family val="2"/>
        <scheme val="minor"/>
      </rPr>
      <t>5</t>
    </r>
    <r>
      <rPr>
        <sz val="10"/>
        <rFont val="Calibri"/>
        <family val="2"/>
        <scheme val="minor"/>
      </rPr>
      <t xml:space="preserve"> Undifferentiated greenstone and greywacke summed (undifferentiated greenstone and greywacke, ultramafic, metavolcanic, metasedimentary, quartzite), and normalized to remove the category 'other rocks of unknown source' that includes quartz and ironstone. </t>
    </r>
  </si>
  <si>
    <r>
      <rPr>
        <vertAlign val="superscript"/>
        <sz val="10"/>
        <color theme="1"/>
        <rFont val="Calibri"/>
        <family val="2"/>
        <scheme val="minor"/>
      </rPr>
      <t>6</t>
    </r>
    <r>
      <rPr>
        <sz val="10"/>
        <color theme="1"/>
        <rFont val="Calibri"/>
        <family val="2"/>
        <scheme val="minor"/>
      </rPr>
      <t xml:space="preserve"> Includes coal, grey shale and red shale, likely sourced from Mesozoic rocks that make up the Manitoba escarpment.</t>
    </r>
  </si>
  <si>
    <r>
      <rPr>
        <vertAlign val="superscript"/>
        <sz val="10"/>
        <rFont val="Calibri"/>
        <family val="2"/>
        <scheme val="minor"/>
      </rPr>
      <t>7</t>
    </r>
    <r>
      <rPr>
        <sz val="10"/>
        <rFont val="Calibri"/>
        <family val="2"/>
        <scheme val="minor"/>
      </rPr>
      <t xml:space="preserve"> Paleozoic average count percent (carbonate, carbonate pink, chert, sandstone, quartz arenite); normalized to remove the category 'other rocks of unknown source' that includes quartz and ironstone. </t>
    </r>
  </si>
  <si>
    <r>
      <rPr>
        <vertAlign val="superscript"/>
        <sz val="10"/>
        <rFont val="Calibri"/>
        <family val="2"/>
        <scheme val="minor"/>
      </rPr>
      <t>9</t>
    </r>
    <r>
      <rPr>
        <sz val="10"/>
        <rFont val="Calibri"/>
        <family val="2"/>
        <scheme val="minor"/>
      </rPr>
      <t xml:space="preserve"> Undifferentiated greenstone and greywacke average count percent (undifferentiated greenstone and greywacke, ultramafic, metavolcanic, metasedimentary); normalized to remove the category 'other rocks of unknown source' that includes quartz and ironstone. </t>
    </r>
  </si>
  <si>
    <r>
      <rPr>
        <vertAlign val="superscript"/>
        <sz val="10"/>
        <rFont val="Calibri"/>
        <family val="2"/>
        <scheme val="minor"/>
      </rPr>
      <t>10</t>
    </r>
    <r>
      <rPr>
        <sz val="10"/>
        <rFont val="Calibri"/>
        <family val="2"/>
        <scheme val="minor"/>
      </rPr>
      <t xml:space="preserve"> Shale and coal average count percent (Mesozoic source); normalized to remove the category 'other rocks of unknown source' that includes quartz and ironstone. </t>
    </r>
  </si>
  <si>
    <r>
      <rPr>
        <b/>
        <sz val="11"/>
        <rFont val="Calibri"/>
        <family val="2"/>
        <scheme val="minor"/>
      </rPr>
      <t>Table 12</t>
    </r>
    <r>
      <rPr>
        <sz val="11"/>
        <color theme="1"/>
        <rFont val="Calibri"/>
        <family val="2"/>
        <scheme val="minor"/>
      </rPr>
      <t>: Till-clast lithologies (4–16 mm) size-fraction from Thorleifson and Matile (1993)</t>
    </r>
  </si>
  <si>
    <t>Carbonate_wt. %</t>
  </si>
  <si>
    <r>
      <t>Granitoid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>_wt. %</t>
    </r>
  </si>
  <si>
    <r>
      <t>UGG</t>
    </r>
    <r>
      <rPr>
        <b/>
        <vertAlign val="super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_wt. %</t>
    </r>
  </si>
  <si>
    <t>Sandstone_wt. %</t>
  </si>
  <si>
    <t>Coal_wt. %</t>
  </si>
  <si>
    <t>Grey shale_wt. %</t>
  </si>
  <si>
    <t>Red shale_wt. %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</si>
  <si>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Entitled granitic and high-grade metamorphic by Thorleifson and Matile (1993).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</si>
  <si>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Refers to undifferentiated greenstones and greywacke, entitled metasedimentary/metavolcanic by Thorleifson and Matile (1993).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</si>
  <si>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Paleozoic summed (carbonate, sandstone).</t>
    </r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</si>
  <si>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Granitoid summed (granitoid, intermediate intrusive, diorite, paragneiss, amphibolite and gabbro), and normalized to remove the category 'other rocks of unknown source' that includes quartz and ironstone. </t>
    </r>
  </si>
  <si>
    <t>This appendix accompanies:</t>
  </si>
  <si>
    <t>Abbreviations: GR, granitoid; norm, normalized; Pal, Paleozoic; UGG, undifferentiated greenstones and greywackes.</t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</si>
  <si>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Granitoid summed (granitoid, intermidiate intrusive, amphibolite and gabbro), normalized to remove the category 'other rocks of unknown source' that includes quartz and ironstone. </t>
    </r>
  </si>
  <si>
    <r>
      <rPr>
        <vertAlign val="superscript"/>
        <sz val="10"/>
        <rFont val="Calibri"/>
        <family val="2"/>
        <scheme val="minor"/>
      </rPr>
      <t>8</t>
    </r>
    <r>
      <rPr>
        <sz val="10"/>
        <rFont val="Calibri"/>
        <family val="2"/>
        <scheme val="minor"/>
      </rPr>
      <t xml:space="preserve"> Granitoid average count percent (granitoid, intermidiate intrusive, diorite, paragneiss, amphibolite and gabbro); normalized to remove the category 'other rocks of unknown source' that includes quartz and ironstone. </t>
    </r>
  </si>
  <si>
    <t>Intermidiate intrusive</t>
  </si>
  <si>
    <t>Gauthier, M.S. and Hodder, T.J. 2023: Quaternary site data, till composition and ice-flow indicators in the Roseau River area, southeastern Manitoba (parts of NTS 62H2, 7); Manitoba Economic Development, Investment, Trade and Natural Resources, Manitoba Geological Survey, Open File OF2023-3, 10 p., 8 appendices.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</si>
</sst>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vertAlign val="superscript"/>
      <sz val="10"/>
      <color theme="1"/>
      <name val="Calibri"/>
      <family val="2"/>
      <scheme val="minor"/>
    </font>
    <font>
      <sz val="9"/>
      <name val="Geneva"/>
      <family val="2"/>
    </font>
    <font>
      <sz val="11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110">
    <xf numFmtId="0" fontId="0" fillId="0" borderId="0" xfId="0"/>
    <xf numFmtId="0" fontId="4" fillId="2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6" fillId="0" borderId="0" xfId="1" applyFont="1" applyFill="1"/>
    <xf numFmtId="1" fontId="7" fillId="0" borderId="0" xfId="1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166" fontId="6" fillId="0" borderId="0" xfId="1" applyNumberFormat="1" applyFont="1" applyFill="1" applyAlignment="1">
      <alignment horizontal="center" vertical="center"/>
    </xf>
    <xf numFmtId="166" fontId="8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center"/>
    </xf>
    <xf numFmtId="166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/>
    </xf>
    <xf numFmtId="166" fontId="6" fillId="0" borderId="8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1" fontId="7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1" applyFont="1" applyFill="1" applyAlignment="1">
      <alignment horizontal="left"/>
    </xf>
    <xf numFmtId="166" fontId="6" fillId="0" borderId="0" xfId="1" applyNumberFormat="1" applyFont="1" applyFill="1"/>
    <xf numFmtId="1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2" fontId="8" fillId="0" borderId="3" xfId="1" applyNumberFormat="1" applyFont="1" applyFill="1" applyBorder="1" applyAlignment="1">
      <alignment horizontal="center" vertical="center"/>
    </xf>
    <xf numFmtId="2" fontId="7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2" fontId="6" fillId="0" borderId="0" xfId="1" applyNumberFormat="1" applyFont="1" applyFill="1" applyAlignment="1">
      <alignment horizontal="center"/>
    </xf>
    <xf numFmtId="2" fontId="6" fillId="0" borderId="0" xfId="1" applyNumberFormat="1" applyFont="1" applyFill="1"/>
    <xf numFmtId="0" fontId="11" fillId="0" borderId="3" xfId="0" applyFont="1" applyFill="1" applyBorder="1" applyAlignment="1">
      <alignment horizontal="center" vertical="center"/>
    </xf>
    <xf numFmtId="0" fontId="6" fillId="0" borderId="0" xfId="1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166" fontId="6" fillId="0" borderId="8" xfId="1" applyNumberFormat="1" applyFont="1" applyFill="1" applyBorder="1" applyAlignment="1">
      <alignment horizontal="center" vertical="center"/>
    </xf>
    <xf numFmtId="0" fontId="5" fillId="2" borderId="1" xfId="4" applyFont="1" applyFill="1" applyBorder="1" applyAlignment="1">
      <alignment vertical="top" wrapText="1"/>
    </xf>
    <xf numFmtId="0" fontId="1" fillId="0" borderId="0" xfId="5" applyFont="1"/>
    <xf numFmtId="0" fontId="5" fillId="0" borderId="2" xfId="4" applyFont="1" applyFill="1" applyBorder="1" applyAlignment="1">
      <alignment vertical="top" wrapText="1"/>
    </xf>
    <xf numFmtId="0" fontId="5" fillId="2" borderId="2" xfId="4" applyFont="1" applyFill="1" applyBorder="1" applyAlignment="1">
      <alignment vertical="top" wrapText="1"/>
    </xf>
    <xf numFmtId="0" fontId="3" fillId="2" borderId="2" xfId="4" applyFont="1" applyFill="1" applyBorder="1" applyAlignment="1">
      <alignment vertical="top" wrapText="1"/>
    </xf>
    <xf numFmtId="0" fontId="5" fillId="0" borderId="2" xfId="4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top" wrapText="1"/>
    </xf>
    <xf numFmtId="0" fontId="16" fillId="0" borderId="2" xfId="5" applyFont="1" applyBorder="1"/>
    <xf numFmtId="0" fontId="16" fillId="0" borderId="11" xfId="5" applyFont="1" applyBorder="1"/>
    <xf numFmtId="0" fontId="5" fillId="0" borderId="0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0" xfId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66" fontId="7" fillId="0" borderId="12" xfId="0" applyNumberFormat="1" applyFont="1" applyFill="1" applyBorder="1" applyAlignment="1">
      <alignment horizontal="center"/>
    </xf>
  </cellXfs>
  <cellStyles count="6">
    <cellStyle name="Normal" xfId="0" builtinId="0"/>
    <cellStyle name="Normal 2" xfId="1"/>
    <cellStyle name="Normal 2 2" xfId="4"/>
    <cellStyle name="Normal 3" xfId="2"/>
    <cellStyle name="Normal 3 2" xfId="5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4831079</xdr:colOff>
      <xdr:row>0</xdr:row>
      <xdr:rowOff>76200</xdr:rowOff>
    </xdr:from>
    <xdr:to>
      <xdr:col>0</xdr:col>
      <xdr:colOff>6543674</xdr:colOff>
      <xdr:row>2</xdr:row>
      <xdr:rowOff>38100</xdr:rowOff>
    </xdr:to>
    <xdr:pic>
      <xdr:nvPicPr>
        <xdr:cNvPr id="2" name="Picture 1" descr="GovMB_Logo_bl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1079" y="76200"/>
          <a:ext cx="1712595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_quat\Gillam\Publications\Gillam_strat_GP\Appendix%2001_Field_station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Me"/>
      <sheetName val="Table 4"/>
      <sheetName val="Table_5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workbookViewId="0"/>
  </sheetViews>
  <sheetFormatPr defaultColWidth="9.140625" defaultRowHeight="15"/>
  <cols>
    <col min="1" max="1" width="99.7109375" style="88" customWidth="1"/>
    <col min="2" max="16384" width="9.140625" style="88"/>
  </cols>
  <sheetData>
    <row r="1" spans="1:1">
      <c r="A1" s="87" t="s">
        <v>0</v>
      </c>
    </row>
    <row r="2" spans="1:1">
      <c r="A2" s="89" t="s">
        <v>113</v>
      </c>
    </row>
    <row r="3" spans="1:1">
      <c r="A3" s="90"/>
    </row>
    <row r="4" spans="1:1" ht="37.5">
      <c r="A4" s="91" t="s">
        <v>115</v>
      </c>
    </row>
    <row r="5" spans="1:1">
      <c r="A5" s="92"/>
    </row>
    <row r="6" spans="1:1">
      <c r="A6" s="1" t="s">
        <v>112</v>
      </c>
    </row>
    <row r="7" spans="1:1">
      <c r="A7" s="92"/>
    </row>
    <row r="8" spans="1:1" ht="75">
      <c r="A8" s="3" t="s">
        <v>116</v>
      </c>
    </row>
    <row r="9" spans="1:1" ht="13.15" customHeight="1">
      <c r="A9" s="3"/>
    </row>
    <row r="10" spans="1:1" ht="30">
      <c r="A10" s="93" t="s">
        <v>124</v>
      </c>
    </row>
    <row r="11" spans="1:1">
      <c r="A11" s="93"/>
    </row>
    <row r="12" spans="1:1">
      <c r="A12" s="1" t="s">
        <v>144</v>
      </c>
    </row>
    <row r="13" spans="1:1" ht="46.5" customHeight="1">
      <c r="A13" s="2" t="s">
        <v>149</v>
      </c>
    </row>
    <row r="14" spans="1:1">
      <c r="A14" s="94"/>
    </row>
    <row r="15" spans="1:1">
      <c r="A15" s="94" t="s">
        <v>114</v>
      </c>
    </row>
    <row r="16" spans="1:1">
      <c r="A16" s="94"/>
    </row>
    <row r="17" spans="1:1">
      <c r="A17" s="94"/>
    </row>
    <row r="18" spans="1:1">
      <c r="A18" s="95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28"/>
  <sheetViews>
    <sheetView workbookViewId="0"/>
  </sheetViews>
  <sheetFormatPr defaultColWidth="8.85546875" defaultRowHeight="12.75"/>
  <cols>
    <col min="1" max="1" width="15.5703125" style="52" customWidth="1"/>
    <col min="2" max="2" width="13.85546875" style="4" bestFit="1" customWidth="1"/>
    <col min="3" max="3" width="16.7109375" style="14" customWidth="1"/>
    <col min="4" max="4" width="19.42578125" style="15" customWidth="1"/>
    <col min="5" max="5" width="12.7109375" style="15" customWidth="1"/>
    <col min="6" max="6" width="12.140625" style="7" customWidth="1"/>
    <col min="7" max="7" width="18" style="19" customWidth="1"/>
    <col min="8" max="8" width="14.140625" style="19" customWidth="1"/>
    <col min="9" max="9" width="19.5703125" style="7" bestFit="1" customWidth="1"/>
    <col min="10" max="10" width="15.7109375" style="7" customWidth="1"/>
    <col min="11" max="11" width="13.42578125" style="7" bestFit="1" customWidth="1"/>
    <col min="12" max="12" width="10.7109375" style="7" customWidth="1"/>
    <col min="13" max="13" width="9.85546875" style="7" customWidth="1"/>
    <col min="14" max="17" width="15.7109375" style="7" customWidth="1"/>
    <col min="18" max="18" width="9" style="7" bestFit="1" customWidth="1"/>
    <col min="19" max="19" width="14.7109375" style="7" customWidth="1"/>
    <col min="20" max="20" width="15.7109375" style="7" customWidth="1"/>
    <col min="21" max="21" width="8.42578125" style="7" bestFit="1" customWidth="1"/>
    <col min="22" max="22" width="14.42578125" style="7" bestFit="1" customWidth="1"/>
    <col min="23" max="23" width="6.28515625" style="7" bestFit="1" customWidth="1"/>
    <col min="24" max="24" width="8.5703125" style="7" bestFit="1" customWidth="1"/>
    <col min="25" max="25" width="12" style="7" customWidth="1"/>
    <col min="26" max="26" width="15.7109375" style="7" customWidth="1"/>
    <col min="27" max="16384" width="8.85546875" style="4"/>
  </cols>
  <sheetData>
    <row r="1" spans="1:57" ht="22.9" customHeight="1">
      <c r="A1" s="96" t="s">
        <v>117</v>
      </c>
      <c r="C1" s="5"/>
      <c r="D1" s="6"/>
      <c r="E1" s="6"/>
      <c r="I1" s="8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</row>
    <row r="2" spans="1:57" s="76" customFormat="1" ht="38.25">
      <c r="A2" s="97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20" t="s">
        <v>7</v>
      </c>
      <c r="H2" s="20" t="s">
        <v>8</v>
      </c>
      <c r="I2" s="13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110</v>
      </c>
      <c r="W2" s="10" t="s">
        <v>22</v>
      </c>
      <c r="X2" s="10" t="s">
        <v>23</v>
      </c>
      <c r="Y2" s="10" t="s">
        <v>24</v>
      </c>
      <c r="Z2" s="10" t="s">
        <v>25</v>
      </c>
    </row>
    <row r="3" spans="1:57" s="7" customFormat="1">
      <c r="A3" s="16" t="s">
        <v>29</v>
      </c>
      <c r="B3" s="7" t="s">
        <v>30</v>
      </c>
      <c r="C3" s="14">
        <v>653642.51</v>
      </c>
      <c r="D3" s="14">
        <v>5451863.7300000004</v>
      </c>
      <c r="E3" s="15">
        <v>49.200310606599999</v>
      </c>
      <c r="F3" s="62">
        <v>-96.890872633399994</v>
      </c>
      <c r="G3" s="19">
        <v>4.5999999999999996</v>
      </c>
      <c r="H3" s="19">
        <v>4.7</v>
      </c>
      <c r="I3" s="7" t="s">
        <v>31</v>
      </c>
      <c r="J3" s="7">
        <v>196</v>
      </c>
      <c r="K3" s="7">
        <v>0</v>
      </c>
      <c r="L3" s="7">
        <v>0</v>
      </c>
      <c r="M3" s="7">
        <v>0</v>
      </c>
      <c r="N3" s="7">
        <v>47</v>
      </c>
      <c r="O3" s="7">
        <v>0</v>
      </c>
      <c r="P3" s="7">
        <v>1</v>
      </c>
      <c r="Q3" s="7">
        <v>7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1</v>
      </c>
      <c r="X3" s="7">
        <v>0</v>
      </c>
      <c r="Y3" s="7">
        <v>0</v>
      </c>
      <c r="Z3" s="7">
        <f>SUM(J3:Y3)</f>
        <v>252</v>
      </c>
    </row>
    <row r="4" spans="1:57" s="7" customFormat="1">
      <c r="A4" s="16" t="s">
        <v>29</v>
      </c>
      <c r="B4" s="7" t="s">
        <v>32</v>
      </c>
      <c r="C4" s="14">
        <v>653642.51</v>
      </c>
      <c r="D4" s="14">
        <v>5451863.7300000004</v>
      </c>
      <c r="E4" s="15">
        <v>49.200310606599999</v>
      </c>
      <c r="F4" s="62">
        <v>-96.890872633399994</v>
      </c>
      <c r="G4" s="19">
        <v>2.6</v>
      </c>
      <c r="H4" s="19">
        <v>2.7</v>
      </c>
      <c r="I4" s="7" t="s">
        <v>33</v>
      </c>
      <c r="J4" s="7">
        <v>212</v>
      </c>
      <c r="K4" s="7">
        <v>0</v>
      </c>
      <c r="L4" s="7">
        <v>0</v>
      </c>
      <c r="M4" s="7">
        <v>0</v>
      </c>
      <c r="N4" s="7">
        <v>59</v>
      </c>
      <c r="O4" s="7">
        <v>0</v>
      </c>
      <c r="P4" s="7">
        <v>0</v>
      </c>
      <c r="Q4" s="7">
        <v>10</v>
      </c>
      <c r="R4" s="7">
        <v>3</v>
      </c>
      <c r="S4" s="7">
        <v>0</v>
      </c>
      <c r="T4" s="7">
        <v>1</v>
      </c>
      <c r="U4" s="7">
        <v>0</v>
      </c>
      <c r="V4" s="7">
        <v>1</v>
      </c>
      <c r="W4" s="7">
        <v>0</v>
      </c>
      <c r="X4" s="7">
        <v>0</v>
      </c>
      <c r="Y4" s="7">
        <v>0</v>
      </c>
      <c r="Z4" s="7">
        <f t="shared" ref="Z4:Z26" si="0">SUM(J4:Y4)</f>
        <v>286</v>
      </c>
    </row>
    <row r="5" spans="1:57" s="7" customFormat="1">
      <c r="A5" s="16" t="s">
        <v>34</v>
      </c>
      <c r="B5" s="7" t="s">
        <v>35</v>
      </c>
      <c r="C5" s="14">
        <v>653422</v>
      </c>
      <c r="D5" s="14">
        <v>5451834</v>
      </c>
      <c r="E5" s="15">
        <v>49.2</v>
      </c>
      <c r="F5" s="62">
        <v>-96.893903600000002</v>
      </c>
      <c r="G5" s="19">
        <v>4.16</v>
      </c>
      <c r="H5" s="19">
        <v>4.2</v>
      </c>
      <c r="I5" s="7" t="s">
        <v>102</v>
      </c>
      <c r="J5" s="7">
        <v>141</v>
      </c>
      <c r="K5" s="7">
        <v>0</v>
      </c>
      <c r="L5" s="7">
        <v>0</v>
      </c>
      <c r="M5" s="7">
        <v>0</v>
      </c>
      <c r="N5" s="7">
        <v>42</v>
      </c>
      <c r="O5" s="7">
        <v>2</v>
      </c>
      <c r="P5" s="7">
        <v>1</v>
      </c>
      <c r="Q5" s="7">
        <v>16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1</v>
      </c>
      <c r="X5" s="7">
        <v>0</v>
      </c>
      <c r="Y5" s="7">
        <v>1</v>
      </c>
      <c r="Z5" s="7">
        <f t="shared" si="0"/>
        <v>204</v>
      </c>
    </row>
    <row r="6" spans="1:57" s="7" customFormat="1">
      <c r="A6" s="16" t="s">
        <v>34</v>
      </c>
      <c r="B6" s="7" t="s">
        <v>36</v>
      </c>
      <c r="C6" s="14">
        <v>653422</v>
      </c>
      <c r="D6" s="14">
        <v>5451834</v>
      </c>
      <c r="E6" s="15">
        <v>49.2</v>
      </c>
      <c r="F6" s="62">
        <v>-96.893903600000002</v>
      </c>
      <c r="G6" s="19">
        <v>8</v>
      </c>
      <c r="H6" s="19">
        <v>8.1</v>
      </c>
      <c r="I6" s="7" t="s">
        <v>103</v>
      </c>
      <c r="J6" s="7">
        <v>143</v>
      </c>
      <c r="K6" s="7">
        <v>0</v>
      </c>
      <c r="L6" s="7">
        <v>0</v>
      </c>
      <c r="M6" s="7">
        <v>0</v>
      </c>
      <c r="N6" s="7">
        <v>45</v>
      </c>
      <c r="O6" s="7">
        <v>0</v>
      </c>
      <c r="P6" s="7">
        <v>0</v>
      </c>
      <c r="Q6" s="7">
        <v>14</v>
      </c>
      <c r="R6" s="7">
        <v>2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f t="shared" si="0"/>
        <v>204</v>
      </c>
    </row>
    <row r="7" spans="1:57" s="7" customFormat="1">
      <c r="A7" s="16" t="s">
        <v>34</v>
      </c>
      <c r="B7" s="7" t="s">
        <v>38</v>
      </c>
      <c r="C7" s="14">
        <v>653422</v>
      </c>
      <c r="D7" s="14">
        <v>5451834</v>
      </c>
      <c r="E7" s="15">
        <v>49.2</v>
      </c>
      <c r="F7" s="62">
        <v>-96.893903600000002</v>
      </c>
      <c r="G7" s="19">
        <v>8.9</v>
      </c>
      <c r="H7" s="19">
        <v>9</v>
      </c>
      <c r="I7" s="7" t="s">
        <v>33</v>
      </c>
      <c r="J7" s="7">
        <v>181</v>
      </c>
      <c r="K7" s="7">
        <v>0</v>
      </c>
      <c r="L7" s="7">
        <v>0</v>
      </c>
      <c r="M7" s="7">
        <v>0</v>
      </c>
      <c r="N7" s="7">
        <v>60</v>
      </c>
      <c r="O7" s="7">
        <v>0</v>
      </c>
      <c r="P7" s="7">
        <v>0</v>
      </c>
      <c r="Q7" s="7">
        <v>10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1</v>
      </c>
      <c r="X7" s="7">
        <v>0</v>
      </c>
      <c r="Y7" s="7">
        <v>0</v>
      </c>
      <c r="Z7" s="7">
        <f t="shared" si="0"/>
        <v>252</v>
      </c>
    </row>
    <row r="8" spans="1:57" s="7" customFormat="1">
      <c r="A8" s="98" t="s">
        <v>34</v>
      </c>
      <c r="B8" s="29" t="s">
        <v>101</v>
      </c>
      <c r="C8" s="54">
        <v>653422</v>
      </c>
      <c r="D8" s="54">
        <v>5451834</v>
      </c>
      <c r="E8" s="59">
        <v>49.2</v>
      </c>
      <c r="F8" s="64">
        <v>-96.893903600000002</v>
      </c>
      <c r="G8" s="61">
        <v>11</v>
      </c>
      <c r="H8" s="61">
        <v>11.1</v>
      </c>
      <c r="I8" s="57" t="s">
        <v>111</v>
      </c>
      <c r="J8" s="7">
        <v>245</v>
      </c>
      <c r="K8" s="7">
        <v>0</v>
      </c>
      <c r="L8" s="7">
        <v>0</v>
      </c>
      <c r="M8" s="7">
        <v>0</v>
      </c>
      <c r="N8" s="7">
        <v>64</v>
      </c>
      <c r="O8" s="7">
        <v>2</v>
      </c>
      <c r="P8" s="7">
        <v>0</v>
      </c>
      <c r="Q8" s="7">
        <v>0</v>
      </c>
      <c r="R8" s="7">
        <v>0</v>
      </c>
      <c r="S8" s="7">
        <v>0</v>
      </c>
      <c r="T8" s="7">
        <v>28</v>
      </c>
      <c r="U8" s="7">
        <v>0</v>
      </c>
      <c r="V8" s="7">
        <v>0</v>
      </c>
      <c r="W8" s="7">
        <v>1</v>
      </c>
      <c r="X8" s="7">
        <v>0</v>
      </c>
      <c r="Y8" s="7">
        <v>1</v>
      </c>
      <c r="Z8" s="7">
        <f t="shared" si="0"/>
        <v>341</v>
      </c>
    </row>
    <row r="9" spans="1:57" s="7" customFormat="1">
      <c r="A9" s="16" t="s">
        <v>40</v>
      </c>
      <c r="B9" s="7" t="s">
        <v>41</v>
      </c>
      <c r="C9" s="14">
        <v>658563</v>
      </c>
      <c r="D9" s="14">
        <v>5449654</v>
      </c>
      <c r="E9" s="15">
        <v>49.179189999999998</v>
      </c>
      <c r="F9" s="62">
        <v>-96.8245</v>
      </c>
      <c r="G9" s="19">
        <v>0.5</v>
      </c>
      <c r="H9" s="19">
        <v>0.6</v>
      </c>
      <c r="I9" s="7" t="s">
        <v>42</v>
      </c>
      <c r="J9" s="7">
        <v>183</v>
      </c>
      <c r="K9" s="7">
        <v>0</v>
      </c>
      <c r="L9" s="7">
        <v>0</v>
      </c>
      <c r="M9" s="7">
        <v>0</v>
      </c>
      <c r="N9" s="7">
        <v>76</v>
      </c>
      <c r="O9" s="7">
        <v>0</v>
      </c>
      <c r="P9" s="7">
        <v>4</v>
      </c>
      <c r="Q9" s="7">
        <v>5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f>SUM(J9:Y9)</f>
        <v>268</v>
      </c>
    </row>
    <row r="10" spans="1:57" s="7" customFormat="1">
      <c r="A10" s="16" t="s">
        <v>40</v>
      </c>
      <c r="B10" s="7" t="s">
        <v>43</v>
      </c>
      <c r="C10" s="14">
        <v>658563</v>
      </c>
      <c r="D10" s="14">
        <v>5449654</v>
      </c>
      <c r="E10" s="15">
        <v>49.179189999999998</v>
      </c>
      <c r="F10" s="62">
        <v>-96.8245</v>
      </c>
      <c r="G10" s="19">
        <v>1.3</v>
      </c>
      <c r="H10" s="19">
        <v>1.4</v>
      </c>
      <c r="I10" s="7" t="s">
        <v>31</v>
      </c>
      <c r="J10" s="7">
        <v>149</v>
      </c>
      <c r="K10" s="7">
        <v>0</v>
      </c>
      <c r="L10" s="7">
        <v>0</v>
      </c>
      <c r="M10" s="7">
        <v>0</v>
      </c>
      <c r="N10" s="7">
        <v>87</v>
      </c>
      <c r="O10" s="7">
        <v>2</v>
      </c>
      <c r="P10" s="7">
        <v>0</v>
      </c>
      <c r="Q10" s="7">
        <v>4</v>
      </c>
      <c r="R10" s="7">
        <v>0</v>
      </c>
      <c r="S10" s="7">
        <v>0</v>
      </c>
      <c r="T10" s="7">
        <v>0</v>
      </c>
      <c r="U10" s="7">
        <v>0</v>
      </c>
      <c r="V10" s="7">
        <v>1</v>
      </c>
      <c r="W10" s="7">
        <v>0</v>
      </c>
      <c r="X10" s="7">
        <v>0</v>
      </c>
      <c r="Y10" s="7">
        <v>1</v>
      </c>
      <c r="Z10" s="7">
        <f t="shared" si="0"/>
        <v>244</v>
      </c>
    </row>
    <row r="11" spans="1:57" s="7" customFormat="1">
      <c r="A11" s="16" t="s">
        <v>44</v>
      </c>
      <c r="B11" s="7" t="s">
        <v>45</v>
      </c>
      <c r="C11" s="14">
        <v>656514</v>
      </c>
      <c r="D11" s="14">
        <v>5458764</v>
      </c>
      <c r="E11" s="15">
        <v>49.261600000000001</v>
      </c>
      <c r="F11" s="62">
        <v>-96.848789999999994</v>
      </c>
      <c r="G11" s="19">
        <v>0.6</v>
      </c>
      <c r="H11" s="19">
        <v>0.7</v>
      </c>
      <c r="I11" s="7" t="s">
        <v>46</v>
      </c>
      <c r="J11" s="7">
        <v>184</v>
      </c>
      <c r="K11" s="7">
        <v>0</v>
      </c>
      <c r="L11" s="7">
        <v>0</v>
      </c>
      <c r="M11" s="7">
        <v>0</v>
      </c>
      <c r="N11" s="7">
        <v>60</v>
      </c>
      <c r="O11" s="7">
        <v>0</v>
      </c>
      <c r="P11" s="7">
        <v>0</v>
      </c>
      <c r="Q11" s="7">
        <v>5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1</v>
      </c>
      <c r="X11" s="7">
        <v>1</v>
      </c>
      <c r="Y11" s="7">
        <v>0</v>
      </c>
      <c r="Z11" s="7">
        <f t="shared" si="0"/>
        <v>251</v>
      </c>
    </row>
    <row r="12" spans="1:57" s="7" customFormat="1">
      <c r="A12" s="16" t="s">
        <v>47</v>
      </c>
      <c r="B12" s="7" t="s">
        <v>48</v>
      </c>
      <c r="C12" s="14">
        <v>653451</v>
      </c>
      <c r="D12" s="14">
        <v>5451786</v>
      </c>
      <c r="E12" s="15">
        <v>49.199649999999998</v>
      </c>
      <c r="F12" s="62">
        <v>-96.893500000000003</v>
      </c>
      <c r="G12" s="19">
        <v>1.3</v>
      </c>
      <c r="H12" s="19">
        <v>1.5</v>
      </c>
      <c r="I12" s="7" t="s">
        <v>46</v>
      </c>
      <c r="J12" s="7">
        <v>153</v>
      </c>
      <c r="K12" s="7">
        <v>0</v>
      </c>
      <c r="L12" s="7">
        <v>0</v>
      </c>
      <c r="M12" s="7">
        <v>0</v>
      </c>
      <c r="N12" s="7">
        <v>67</v>
      </c>
      <c r="O12" s="7">
        <v>0</v>
      </c>
      <c r="P12" s="7">
        <v>1</v>
      </c>
      <c r="Q12" s="7">
        <v>6</v>
      </c>
      <c r="R12" s="7">
        <v>0</v>
      </c>
      <c r="S12" s="7">
        <v>0</v>
      </c>
      <c r="T12" s="7">
        <v>0</v>
      </c>
      <c r="U12" s="7">
        <v>2</v>
      </c>
      <c r="V12" s="7">
        <v>0</v>
      </c>
      <c r="W12" s="7">
        <v>1</v>
      </c>
      <c r="X12" s="7">
        <v>0</v>
      </c>
      <c r="Y12" s="7">
        <v>0</v>
      </c>
      <c r="Z12" s="7">
        <f t="shared" si="0"/>
        <v>230</v>
      </c>
    </row>
    <row r="13" spans="1:57" s="7" customFormat="1">
      <c r="A13" s="16" t="s">
        <v>49</v>
      </c>
      <c r="B13" s="7" t="s">
        <v>51</v>
      </c>
      <c r="C13" s="14">
        <v>659414</v>
      </c>
      <c r="D13" s="14">
        <v>5449522</v>
      </c>
      <c r="E13" s="15">
        <v>49.177779999999998</v>
      </c>
      <c r="F13" s="62">
        <v>-96.812600000000003</v>
      </c>
      <c r="G13" s="19">
        <v>0.5</v>
      </c>
      <c r="H13" s="19">
        <v>0.6</v>
      </c>
      <c r="I13" s="7" t="s">
        <v>42</v>
      </c>
      <c r="J13" s="7">
        <v>144</v>
      </c>
      <c r="K13" s="7">
        <v>0</v>
      </c>
      <c r="L13" s="7">
        <v>2</v>
      </c>
      <c r="M13" s="7">
        <v>0</v>
      </c>
      <c r="N13" s="7">
        <v>55</v>
      </c>
      <c r="O13" s="7">
        <v>0</v>
      </c>
      <c r="P13" s="7">
        <v>0</v>
      </c>
      <c r="Q13" s="7">
        <v>5</v>
      </c>
      <c r="R13" s="7">
        <v>0</v>
      </c>
      <c r="S13" s="7">
        <v>0</v>
      </c>
      <c r="T13" s="7">
        <v>0</v>
      </c>
      <c r="U13" s="7">
        <v>0</v>
      </c>
      <c r="V13" s="7">
        <v>2</v>
      </c>
      <c r="W13" s="7">
        <v>1</v>
      </c>
      <c r="X13" s="7">
        <v>0</v>
      </c>
      <c r="Y13" s="7">
        <v>0</v>
      </c>
      <c r="Z13" s="7">
        <f t="shared" si="0"/>
        <v>209</v>
      </c>
    </row>
    <row r="14" spans="1:57" s="7" customFormat="1">
      <c r="A14" s="16" t="s">
        <v>49</v>
      </c>
      <c r="B14" s="7" t="s">
        <v>50</v>
      </c>
      <c r="C14" s="14">
        <v>659414</v>
      </c>
      <c r="D14" s="14">
        <v>5449522</v>
      </c>
      <c r="E14" s="15">
        <v>49.177779999999998</v>
      </c>
      <c r="F14" s="62">
        <v>-96.812600000000003</v>
      </c>
      <c r="G14" s="19">
        <v>1.3</v>
      </c>
      <c r="H14" s="19">
        <v>1.4</v>
      </c>
      <c r="I14" s="7" t="s">
        <v>46</v>
      </c>
      <c r="J14" s="7">
        <v>197</v>
      </c>
      <c r="K14" s="7">
        <v>0</v>
      </c>
      <c r="L14" s="7">
        <v>1</v>
      </c>
      <c r="M14" s="7">
        <v>0</v>
      </c>
      <c r="N14" s="7">
        <v>53</v>
      </c>
      <c r="O14" s="7">
        <v>2</v>
      </c>
      <c r="P14" s="7">
        <v>0</v>
      </c>
      <c r="Q14" s="7">
        <v>12</v>
      </c>
      <c r="R14" s="7">
        <v>0</v>
      </c>
      <c r="S14" s="7">
        <v>0</v>
      </c>
      <c r="T14" s="7">
        <v>0</v>
      </c>
      <c r="U14" s="7">
        <v>1</v>
      </c>
      <c r="V14" s="7">
        <v>0</v>
      </c>
      <c r="W14" s="7">
        <v>0</v>
      </c>
      <c r="X14" s="7">
        <v>0</v>
      </c>
      <c r="Y14" s="7">
        <v>0</v>
      </c>
      <c r="Z14" s="7">
        <f t="shared" si="0"/>
        <v>266</v>
      </c>
    </row>
    <row r="15" spans="1:57" s="7" customFormat="1">
      <c r="A15" s="98" t="s">
        <v>98</v>
      </c>
      <c r="B15" s="30" t="s">
        <v>99</v>
      </c>
      <c r="C15" s="55">
        <v>659458</v>
      </c>
      <c r="D15" s="55">
        <v>5449522</v>
      </c>
      <c r="E15" s="59">
        <v>49.177779999999998</v>
      </c>
      <c r="F15" s="64">
        <v>-96.812600000000003</v>
      </c>
      <c r="G15" s="38">
        <v>3.6</v>
      </c>
      <c r="H15" s="38">
        <v>3.7</v>
      </c>
      <c r="I15" s="36" t="s">
        <v>100</v>
      </c>
      <c r="J15" s="7">
        <v>160</v>
      </c>
      <c r="K15" s="7">
        <v>0</v>
      </c>
      <c r="L15" s="7">
        <v>0</v>
      </c>
      <c r="M15" s="7">
        <v>0</v>
      </c>
      <c r="N15" s="7">
        <v>95</v>
      </c>
      <c r="O15" s="7">
        <v>0</v>
      </c>
      <c r="P15" s="7">
        <v>0</v>
      </c>
      <c r="Q15" s="7">
        <v>14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f t="shared" si="0"/>
        <v>269</v>
      </c>
    </row>
    <row r="16" spans="1:57" s="7" customFormat="1">
      <c r="A16" s="16" t="s">
        <v>52</v>
      </c>
      <c r="B16" s="7" t="s">
        <v>53</v>
      </c>
      <c r="C16" s="14">
        <v>656090</v>
      </c>
      <c r="D16" s="14">
        <v>5444574</v>
      </c>
      <c r="E16" s="15">
        <v>49.134162000000003</v>
      </c>
      <c r="F16" s="62">
        <v>-96.860100000000003</v>
      </c>
      <c r="G16" s="19">
        <v>1.2</v>
      </c>
      <c r="H16" s="19">
        <v>1.3</v>
      </c>
      <c r="I16" s="7" t="s">
        <v>46</v>
      </c>
      <c r="J16" s="7">
        <v>187</v>
      </c>
      <c r="K16" s="7">
        <v>0</v>
      </c>
      <c r="L16" s="7">
        <v>0</v>
      </c>
      <c r="M16" s="7">
        <v>0</v>
      </c>
      <c r="N16" s="7">
        <v>61</v>
      </c>
      <c r="O16" s="7">
        <v>4</v>
      </c>
      <c r="P16" s="7">
        <v>0</v>
      </c>
      <c r="Q16" s="7">
        <v>10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f>SUM(J16:Y16)</f>
        <v>262</v>
      </c>
    </row>
    <row r="17" spans="1:26" s="43" customFormat="1" ht="13.5" customHeight="1">
      <c r="A17" s="99" t="s">
        <v>54</v>
      </c>
      <c r="B17" s="43" t="s">
        <v>55</v>
      </c>
      <c r="C17" s="44">
        <v>650014</v>
      </c>
      <c r="D17" s="44">
        <v>5443894</v>
      </c>
      <c r="E17" s="45">
        <v>49.129559999999998</v>
      </c>
      <c r="F17" s="63">
        <v>-96.943600000000004</v>
      </c>
      <c r="G17" s="40">
        <v>1.3</v>
      </c>
      <c r="H17" s="40">
        <v>1.5</v>
      </c>
      <c r="I17" s="43" t="s">
        <v>46</v>
      </c>
      <c r="J17" s="43">
        <v>163</v>
      </c>
      <c r="K17" s="43">
        <v>0</v>
      </c>
      <c r="L17" s="43">
        <v>2</v>
      </c>
      <c r="M17" s="43">
        <v>0</v>
      </c>
      <c r="N17" s="43">
        <v>77</v>
      </c>
      <c r="O17" s="43">
        <v>0</v>
      </c>
      <c r="P17" s="43">
        <v>0</v>
      </c>
      <c r="Q17" s="43">
        <v>6</v>
      </c>
      <c r="R17" s="43">
        <v>0</v>
      </c>
      <c r="S17" s="43">
        <v>0</v>
      </c>
      <c r="T17" s="43">
        <v>2</v>
      </c>
      <c r="U17" s="43">
        <v>2</v>
      </c>
      <c r="V17" s="43">
        <v>0</v>
      </c>
      <c r="W17" s="43">
        <v>0</v>
      </c>
      <c r="X17" s="43">
        <v>0</v>
      </c>
      <c r="Y17" s="43">
        <v>0</v>
      </c>
      <c r="Z17" s="7">
        <f>SUM(J17:Y17)</f>
        <v>252</v>
      </c>
    </row>
    <row r="18" spans="1:26" s="74" customFormat="1">
      <c r="A18" s="100" t="s">
        <v>80</v>
      </c>
      <c r="B18" s="30" t="s">
        <v>88</v>
      </c>
      <c r="C18" s="55">
        <v>666273</v>
      </c>
      <c r="D18" s="55">
        <v>5448153</v>
      </c>
      <c r="E18" s="58">
        <v>49.163660397500003</v>
      </c>
      <c r="F18" s="75">
        <v>-96.719167052299994</v>
      </c>
      <c r="G18" s="38">
        <v>0.7</v>
      </c>
      <c r="H18" s="38">
        <v>1.1000000000000001</v>
      </c>
      <c r="I18" s="36" t="s">
        <v>46</v>
      </c>
      <c r="J18" s="43">
        <v>255</v>
      </c>
      <c r="K18" s="43">
        <v>0</v>
      </c>
      <c r="L18" s="7">
        <v>0</v>
      </c>
      <c r="M18" s="7">
        <v>0</v>
      </c>
      <c r="N18" s="43">
        <v>66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3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7">
        <f t="shared" si="0"/>
        <v>324</v>
      </c>
    </row>
    <row r="19" spans="1:26">
      <c r="A19" s="98" t="s">
        <v>81</v>
      </c>
      <c r="B19" s="29" t="s">
        <v>89</v>
      </c>
      <c r="C19" s="54">
        <v>652724</v>
      </c>
      <c r="D19" s="29">
        <v>5472031</v>
      </c>
      <c r="E19" s="59">
        <v>49.381823626900001</v>
      </c>
      <c r="F19" s="64">
        <v>-96.895774168800003</v>
      </c>
      <c r="G19" s="57">
        <v>0.1</v>
      </c>
      <c r="H19" s="57">
        <v>0.3</v>
      </c>
      <c r="I19" s="57" t="s">
        <v>33</v>
      </c>
      <c r="J19" s="7">
        <v>222</v>
      </c>
      <c r="K19" s="7">
        <v>0</v>
      </c>
      <c r="L19" s="7">
        <v>0</v>
      </c>
      <c r="M19" s="7">
        <v>0</v>
      </c>
      <c r="N19" s="7">
        <v>232</v>
      </c>
      <c r="O19" s="7">
        <v>0</v>
      </c>
      <c r="P19" s="7">
        <v>0</v>
      </c>
      <c r="Q19" s="7">
        <v>0</v>
      </c>
      <c r="R19" s="7">
        <v>0</v>
      </c>
      <c r="S19" s="7">
        <v>4</v>
      </c>
      <c r="T19" s="7">
        <v>26</v>
      </c>
      <c r="U19" s="43">
        <v>0</v>
      </c>
      <c r="V19" s="7">
        <v>1</v>
      </c>
      <c r="W19" s="7">
        <v>0</v>
      </c>
      <c r="X19" s="7">
        <v>1</v>
      </c>
      <c r="Y19" s="7">
        <v>0</v>
      </c>
      <c r="Z19" s="7">
        <f>SUM(J19:Y19)</f>
        <v>486</v>
      </c>
    </row>
    <row r="20" spans="1:26">
      <c r="A20" s="98" t="s">
        <v>82</v>
      </c>
      <c r="B20" s="29" t="s">
        <v>90</v>
      </c>
      <c r="C20" s="54">
        <v>652794</v>
      </c>
      <c r="D20" s="29">
        <v>5471974</v>
      </c>
      <c r="E20" s="59">
        <v>49.381293704299999</v>
      </c>
      <c r="F20" s="64">
        <v>-96.894832288399996</v>
      </c>
      <c r="G20" s="57">
        <v>0.9</v>
      </c>
      <c r="H20" s="57">
        <v>1</v>
      </c>
      <c r="I20" s="57" t="s">
        <v>46</v>
      </c>
      <c r="J20" s="7">
        <v>200</v>
      </c>
      <c r="K20" s="7">
        <v>0</v>
      </c>
      <c r="L20" s="7">
        <v>0</v>
      </c>
      <c r="M20" s="7">
        <v>0</v>
      </c>
      <c r="N20" s="7">
        <v>117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8</v>
      </c>
      <c r="U20" s="43">
        <v>0</v>
      </c>
      <c r="V20" s="7">
        <v>1</v>
      </c>
      <c r="W20" s="7">
        <v>0</v>
      </c>
      <c r="X20" s="7">
        <v>0</v>
      </c>
      <c r="Y20" s="7">
        <v>1</v>
      </c>
      <c r="Z20" s="7">
        <f t="shared" si="0"/>
        <v>330</v>
      </c>
    </row>
    <row r="21" spans="1:26">
      <c r="A21" s="98" t="s">
        <v>83</v>
      </c>
      <c r="B21" s="29" t="s">
        <v>91</v>
      </c>
      <c r="C21" s="54">
        <v>648820</v>
      </c>
      <c r="D21" s="54">
        <v>5455772</v>
      </c>
      <c r="E21" s="59">
        <v>49.236631490400001</v>
      </c>
      <c r="F21" s="64">
        <v>-96.9555864262</v>
      </c>
      <c r="G21" s="61">
        <v>1.2</v>
      </c>
      <c r="H21" s="61">
        <v>1.6</v>
      </c>
      <c r="I21" s="57" t="s">
        <v>46</v>
      </c>
      <c r="J21" s="7">
        <v>308</v>
      </c>
      <c r="K21" s="7">
        <v>2</v>
      </c>
      <c r="L21" s="7">
        <v>1</v>
      </c>
      <c r="M21" s="7">
        <v>0</v>
      </c>
      <c r="N21" s="7">
        <v>66</v>
      </c>
      <c r="O21" s="7">
        <v>0</v>
      </c>
      <c r="P21" s="7">
        <v>0</v>
      </c>
      <c r="Q21" s="7">
        <v>8</v>
      </c>
      <c r="R21" s="7">
        <v>0</v>
      </c>
      <c r="S21" s="7">
        <v>1</v>
      </c>
      <c r="T21" s="7">
        <v>0</v>
      </c>
      <c r="U21" s="43">
        <v>0</v>
      </c>
      <c r="V21" s="7">
        <v>0</v>
      </c>
      <c r="W21" s="7">
        <v>0</v>
      </c>
      <c r="X21" s="7">
        <v>0</v>
      </c>
      <c r="Y21" s="7">
        <v>0</v>
      </c>
      <c r="Z21" s="7">
        <f t="shared" si="0"/>
        <v>386</v>
      </c>
    </row>
    <row r="22" spans="1:26">
      <c r="A22" s="98" t="s">
        <v>84</v>
      </c>
      <c r="B22" s="29" t="s">
        <v>92</v>
      </c>
      <c r="C22" s="54">
        <v>653316</v>
      </c>
      <c r="D22" s="54">
        <v>5456072</v>
      </c>
      <c r="E22" s="59">
        <v>49.238218996500002</v>
      </c>
      <c r="F22" s="64">
        <v>-96.893750805899998</v>
      </c>
      <c r="G22" s="61">
        <v>0.8</v>
      </c>
      <c r="H22" s="61">
        <v>1.2</v>
      </c>
      <c r="I22" s="57" t="s">
        <v>46</v>
      </c>
      <c r="J22" s="7">
        <v>210</v>
      </c>
      <c r="K22" s="7">
        <v>0</v>
      </c>
      <c r="L22" s="7">
        <v>0</v>
      </c>
      <c r="M22" s="7">
        <v>0</v>
      </c>
      <c r="N22" s="7">
        <v>58</v>
      </c>
      <c r="O22" s="7">
        <v>0</v>
      </c>
      <c r="P22" s="7">
        <v>0</v>
      </c>
      <c r="Q22" s="7">
        <v>2</v>
      </c>
      <c r="R22" s="7">
        <v>0</v>
      </c>
      <c r="S22" s="7">
        <v>0</v>
      </c>
      <c r="T22" s="7">
        <v>0</v>
      </c>
      <c r="U22" s="43">
        <v>0</v>
      </c>
      <c r="V22" s="7">
        <v>0</v>
      </c>
      <c r="W22" s="7">
        <v>0</v>
      </c>
      <c r="X22" s="7">
        <v>0</v>
      </c>
      <c r="Y22" s="7">
        <v>0</v>
      </c>
      <c r="Z22" s="7">
        <f t="shared" si="0"/>
        <v>270</v>
      </c>
    </row>
    <row r="23" spans="1:26">
      <c r="A23" s="98" t="s">
        <v>84</v>
      </c>
      <c r="B23" s="29" t="s">
        <v>93</v>
      </c>
      <c r="C23" s="54">
        <v>653316</v>
      </c>
      <c r="D23" s="54">
        <v>5456072</v>
      </c>
      <c r="E23" s="59">
        <v>49.238218996500002</v>
      </c>
      <c r="F23" s="64">
        <v>-96.893750805899998</v>
      </c>
      <c r="G23" s="61">
        <v>0.3</v>
      </c>
      <c r="H23" s="61">
        <v>0.4</v>
      </c>
      <c r="I23" s="57" t="s">
        <v>33</v>
      </c>
      <c r="J23" s="7">
        <v>417</v>
      </c>
      <c r="K23" s="7">
        <v>0</v>
      </c>
      <c r="L23" s="7">
        <v>0</v>
      </c>
      <c r="M23" s="7">
        <v>0</v>
      </c>
      <c r="N23" s="7">
        <v>149</v>
      </c>
      <c r="O23" s="7">
        <v>10</v>
      </c>
      <c r="P23" s="7">
        <v>0</v>
      </c>
      <c r="Q23" s="7">
        <v>0</v>
      </c>
      <c r="R23" s="7">
        <v>0</v>
      </c>
      <c r="S23" s="7">
        <v>0</v>
      </c>
      <c r="T23" s="7">
        <v>8</v>
      </c>
      <c r="U23" s="43">
        <v>0</v>
      </c>
      <c r="V23" s="7">
        <v>0</v>
      </c>
      <c r="W23" s="7">
        <v>0</v>
      </c>
      <c r="X23" s="7">
        <v>0</v>
      </c>
      <c r="Y23" s="7">
        <v>0</v>
      </c>
      <c r="Z23" s="7">
        <f>SUM(J23:Y23)</f>
        <v>584</v>
      </c>
    </row>
    <row r="24" spans="1:26">
      <c r="A24" s="98" t="s">
        <v>85</v>
      </c>
      <c r="B24" s="29" t="s">
        <v>94</v>
      </c>
      <c r="C24" s="57">
        <v>666271</v>
      </c>
      <c r="D24" s="57">
        <v>5462795</v>
      </c>
      <c r="E24" s="59">
        <v>49.295264762599999</v>
      </c>
      <c r="F24" s="64">
        <v>-96.713125033300003</v>
      </c>
      <c r="G24" s="61">
        <v>0.7</v>
      </c>
      <c r="H24" s="61">
        <v>0.9</v>
      </c>
      <c r="I24" s="57" t="s">
        <v>46</v>
      </c>
      <c r="J24" s="7">
        <v>224</v>
      </c>
      <c r="K24" s="7">
        <v>0</v>
      </c>
      <c r="L24" s="7">
        <v>0</v>
      </c>
      <c r="M24" s="7">
        <v>0</v>
      </c>
      <c r="N24" s="7">
        <v>103</v>
      </c>
      <c r="O24" s="7">
        <v>0</v>
      </c>
      <c r="P24" s="7">
        <v>0</v>
      </c>
      <c r="Q24" s="7">
        <v>8</v>
      </c>
      <c r="R24" s="7">
        <v>0</v>
      </c>
      <c r="S24" s="7">
        <v>0</v>
      </c>
      <c r="T24" s="7">
        <v>0</v>
      </c>
      <c r="U24" s="43">
        <v>0</v>
      </c>
      <c r="V24" s="7">
        <v>0</v>
      </c>
      <c r="W24" s="7">
        <v>0</v>
      </c>
      <c r="X24" s="7">
        <v>0</v>
      </c>
      <c r="Y24" s="7">
        <v>0</v>
      </c>
      <c r="Z24" s="7">
        <f t="shared" si="0"/>
        <v>335</v>
      </c>
    </row>
    <row r="25" spans="1:26">
      <c r="A25" s="98" t="s">
        <v>86</v>
      </c>
      <c r="B25" s="29" t="s">
        <v>95</v>
      </c>
      <c r="C25" s="57">
        <v>652039</v>
      </c>
      <c r="D25" s="57">
        <v>5469036</v>
      </c>
      <c r="E25" s="59">
        <v>49.355072840600002</v>
      </c>
      <c r="F25" s="64">
        <v>-96.906349530699998</v>
      </c>
      <c r="G25" s="61">
        <v>0.9</v>
      </c>
      <c r="H25" s="61">
        <v>1.2</v>
      </c>
      <c r="I25" s="57" t="s">
        <v>46</v>
      </c>
      <c r="J25" s="7">
        <f>182+115</f>
        <v>297</v>
      </c>
      <c r="K25" s="7">
        <v>0</v>
      </c>
      <c r="L25" s="7">
        <v>1</v>
      </c>
      <c r="M25" s="7">
        <v>0</v>
      </c>
      <c r="N25" s="7">
        <v>74</v>
      </c>
      <c r="O25" s="7">
        <v>0</v>
      </c>
      <c r="P25" s="7">
        <v>1</v>
      </c>
      <c r="Q25" s="7">
        <v>4</v>
      </c>
      <c r="R25" s="7">
        <v>0</v>
      </c>
      <c r="S25" s="7">
        <v>0</v>
      </c>
      <c r="T25" s="7">
        <v>3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f t="shared" si="0"/>
        <v>380</v>
      </c>
    </row>
    <row r="26" spans="1:26">
      <c r="A26" s="101" t="s">
        <v>87</v>
      </c>
      <c r="B26" s="33" t="s">
        <v>96</v>
      </c>
      <c r="C26" s="77">
        <v>651901</v>
      </c>
      <c r="D26" s="77">
        <v>5469026</v>
      </c>
      <c r="E26" s="78">
        <v>49.355017343500002</v>
      </c>
      <c r="F26" s="79">
        <v>-96.908252348199994</v>
      </c>
      <c r="G26" s="80">
        <v>1.2</v>
      </c>
      <c r="H26" s="80">
        <v>1.3</v>
      </c>
      <c r="I26" s="77" t="s">
        <v>97</v>
      </c>
      <c r="J26" s="81">
        <v>235</v>
      </c>
      <c r="K26" s="81">
        <v>0</v>
      </c>
      <c r="L26" s="81">
        <v>4</v>
      </c>
      <c r="M26" s="81">
        <v>0</v>
      </c>
      <c r="N26" s="81">
        <v>71</v>
      </c>
      <c r="O26" s="81">
        <v>0</v>
      </c>
      <c r="P26" s="81">
        <v>1</v>
      </c>
      <c r="Q26" s="81">
        <v>8</v>
      </c>
      <c r="R26" s="81">
        <v>0</v>
      </c>
      <c r="S26" s="81">
        <v>2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f t="shared" si="0"/>
        <v>321</v>
      </c>
    </row>
    <row r="27" spans="1:26" ht="15">
      <c r="A27" s="16" t="s">
        <v>118</v>
      </c>
    </row>
    <row r="28" spans="1:26" ht="15">
      <c r="A28" s="16" t="s">
        <v>119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28"/>
  <sheetViews>
    <sheetView workbookViewId="0"/>
  </sheetViews>
  <sheetFormatPr defaultColWidth="8.85546875" defaultRowHeight="12.75"/>
  <cols>
    <col min="1" max="1" width="14.42578125" style="52" customWidth="1"/>
    <col min="2" max="2" width="17.7109375" style="4" customWidth="1"/>
    <col min="3" max="3" width="15.140625" style="4" customWidth="1"/>
    <col min="4" max="4" width="17.5703125" style="4" customWidth="1"/>
    <col min="5" max="5" width="13" style="4" customWidth="1"/>
    <col min="6" max="6" width="13.28515625" style="4" customWidth="1"/>
    <col min="7" max="7" width="18.28515625" style="19" customWidth="1"/>
    <col min="8" max="8" width="13.7109375" style="19" customWidth="1"/>
    <col min="9" max="9" width="19.5703125" style="7" bestFit="1" customWidth="1"/>
    <col min="10" max="10" width="24" style="7" customWidth="1"/>
    <col min="11" max="11" width="14.5703125" style="7" customWidth="1"/>
    <col min="12" max="14" width="8.85546875" style="7"/>
    <col min="15" max="15" width="12.140625" style="7" customWidth="1"/>
    <col min="16" max="16" width="11.28515625" style="7" customWidth="1"/>
    <col min="17" max="17" width="14.140625" style="7" customWidth="1"/>
    <col min="18" max="18" width="9.140625" style="7" customWidth="1"/>
    <col min="19" max="19" width="11.42578125" style="7" customWidth="1"/>
    <col min="20" max="20" width="16.140625" style="7" customWidth="1"/>
    <col min="21" max="24" width="8.85546875" style="7"/>
    <col min="25" max="25" width="9.85546875" style="7" customWidth="1"/>
    <col min="26" max="26" width="6.5703125" style="7" customWidth="1"/>
    <col min="27" max="16384" width="8.85546875" style="4"/>
  </cols>
  <sheetData>
    <row r="1" spans="1:57" ht="27" customHeight="1">
      <c r="A1" s="96" t="s">
        <v>120</v>
      </c>
      <c r="C1" s="5"/>
      <c r="D1" s="6"/>
      <c r="E1" s="6"/>
      <c r="F1" s="7"/>
      <c r="I1" s="8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</row>
    <row r="2" spans="1:57" s="76" customFormat="1" ht="38.25">
      <c r="A2" s="97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20" t="s">
        <v>7</v>
      </c>
      <c r="H2" s="20" t="s">
        <v>8</v>
      </c>
      <c r="I2" s="13" t="s">
        <v>9</v>
      </c>
      <c r="J2" s="10" t="s">
        <v>56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110</v>
      </c>
      <c r="W2" s="10" t="s">
        <v>22</v>
      </c>
      <c r="X2" s="10" t="s">
        <v>23</v>
      </c>
      <c r="Y2" s="10" t="s">
        <v>24</v>
      </c>
      <c r="Z2" s="10" t="s">
        <v>25</v>
      </c>
    </row>
    <row r="3" spans="1:57" s="7" customFormat="1">
      <c r="A3" s="16" t="s">
        <v>29</v>
      </c>
      <c r="B3" s="7" t="s">
        <v>30</v>
      </c>
      <c r="C3" s="14">
        <v>653642.51</v>
      </c>
      <c r="D3" s="14">
        <v>5451863.7300000004</v>
      </c>
      <c r="E3" s="15">
        <v>49.200310606599999</v>
      </c>
      <c r="F3" s="15">
        <v>-96.890872633399994</v>
      </c>
      <c r="G3" s="19">
        <v>4.5999999999999996</v>
      </c>
      <c r="H3" s="19">
        <v>4.7</v>
      </c>
      <c r="I3" s="7" t="s">
        <v>31</v>
      </c>
      <c r="J3" s="7">
        <v>135</v>
      </c>
      <c r="K3" s="7">
        <v>1</v>
      </c>
      <c r="L3" s="7">
        <v>0</v>
      </c>
      <c r="M3" s="7">
        <v>0</v>
      </c>
      <c r="N3" s="7">
        <v>20</v>
      </c>
      <c r="O3" s="7">
        <v>2</v>
      </c>
      <c r="P3" s="7">
        <v>0</v>
      </c>
      <c r="Q3" s="7">
        <v>6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f>SUM(J3:Y3)</f>
        <v>164</v>
      </c>
    </row>
    <row r="4" spans="1:57" s="7" customFormat="1">
      <c r="A4" s="16" t="s">
        <v>29</v>
      </c>
      <c r="B4" s="7" t="s">
        <v>32</v>
      </c>
      <c r="C4" s="14">
        <v>653642.51</v>
      </c>
      <c r="D4" s="14">
        <v>5451863.7300000004</v>
      </c>
      <c r="E4" s="15">
        <v>49.200310606599999</v>
      </c>
      <c r="F4" s="15">
        <v>-96.890872633399994</v>
      </c>
      <c r="G4" s="19">
        <v>2.6</v>
      </c>
      <c r="H4" s="19">
        <v>2.7</v>
      </c>
      <c r="I4" s="7" t="s">
        <v>33</v>
      </c>
      <c r="J4" s="7">
        <v>132</v>
      </c>
      <c r="K4" s="7">
        <v>2</v>
      </c>
      <c r="L4" s="7">
        <v>0</v>
      </c>
      <c r="M4" s="7">
        <v>0</v>
      </c>
      <c r="N4" s="7">
        <v>18</v>
      </c>
      <c r="O4" s="7">
        <v>0</v>
      </c>
      <c r="P4" s="7">
        <v>0</v>
      </c>
      <c r="Q4" s="7">
        <v>3</v>
      </c>
      <c r="R4" s="7">
        <v>1</v>
      </c>
      <c r="S4" s="7">
        <v>2</v>
      </c>
      <c r="T4" s="7">
        <v>6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f t="shared" ref="Z4:Z26" si="0">SUM(J4:Y4)</f>
        <v>164</v>
      </c>
    </row>
    <row r="5" spans="1:57" s="7" customFormat="1">
      <c r="A5" s="16" t="s">
        <v>34</v>
      </c>
      <c r="B5" s="7" t="s">
        <v>35</v>
      </c>
      <c r="C5" s="14">
        <v>653422</v>
      </c>
      <c r="D5" s="14">
        <v>5451834</v>
      </c>
      <c r="E5" s="15">
        <v>49.2</v>
      </c>
      <c r="F5" s="15">
        <v>-96.893903600000002</v>
      </c>
      <c r="G5" s="19">
        <v>4.16</v>
      </c>
      <c r="H5" s="19">
        <v>4.2</v>
      </c>
      <c r="I5" s="7" t="s">
        <v>102</v>
      </c>
      <c r="J5" s="7">
        <v>90</v>
      </c>
      <c r="K5" s="7">
        <v>0</v>
      </c>
      <c r="L5" s="7">
        <v>1</v>
      </c>
      <c r="M5" s="7">
        <v>0</v>
      </c>
      <c r="N5" s="7">
        <v>16</v>
      </c>
      <c r="O5" s="7">
        <v>2</v>
      </c>
      <c r="P5" s="7">
        <v>1</v>
      </c>
      <c r="Q5" s="7">
        <v>5</v>
      </c>
      <c r="R5" s="7">
        <v>0</v>
      </c>
      <c r="S5" s="7">
        <v>0</v>
      </c>
      <c r="T5" s="7">
        <v>1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f t="shared" si="0"/>
        <v>116</v>
      </c>
    </row>
    <row r="6" spans="1:57" s="7" customFormat="1">
      <c r="A6" s="16" t="s">
        <v>34</v>
      </c>
      <c r="B6" s="7" t="s">
        <v>36</v>
      </c>
      <c r="C6" s="14">
        <v>653422</v>
      </c>
      <c r="D6" s="14">
        <v>5451834</v>
      </c>
      <c r="E6" s="15">
        <v>49.2</v>
      </c>
      <c r="F6" s="15">
        <v>-96.893903600000002</v>
      </c>
      <c r="G6" s="19">
        <v>8</v>
      </c>
      <c r="H6" s="19">
        <v>8.1</v>
      </c>
      <c r="I6" s="7" t="s">
        <v>103</v>
      </c>
      <c r="J6" s="7">
        <v>106</v>
      </c>
      <c r="K6" s="7">
        <v>1</v>
      </c>
      <c r="L6" s="7">
        <v>0</v>
      </c>
      <c r="M6" s="7">
        <v>0</v>
      </c>
      <c r="N6" s="7">
        <v>19</v>
      </c>
      <c r="O6" s="7">
        <v>0</v>
      </c>
      <c r="P6" s="7">
        <v>0</v>
      </c>
      <c r="Q6" s="7">
        <v>8</v>
      </c>
      <c r="R6" s="7">
        <v>1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f t="shared" si="0"/>
        <v>135</v>
      </c>
    </row>
    <row r="7" spans="1:57" s="7" customFormat="1">
      <c r="A7" s="16" t="s">
        <v>34</v>
      </c>
      <c r="B7" s="7" t="s">
        <v>38</v>
      </c>
      <c r="C7" s="14">
        <v>653422</v>
      </c>
      <c r="D7" s="14">
        <v>5451834</v>
      </c>
      <c r="E7" s="15">
        <v>49.2</v>
      </c>
      <c r="F7" s="15">
        <v>-96.893903600000002</v>
      </c>
      <c r="G7" s="19">
        <v>8.9</v>
      </c>
      <c r="H7" s="19">
        <v>9</v>
      </c>
      <c r="I7" s="7" t="s">
        <v>33</v>
      </c>
      <c r="J7" s="7">
        <v>159</v>
      </c>
      <c r="K7" s="7">
        <v>0</v>
      </c>
      <c r="L7" s="7">
        <v>2</v>
      </c>
      <c r="M7" s="7">
        <v>0</v>
      </c>
      <c r="N7" s="7">
        <v>36</v>
      </c>
      <c r="O7" s="7">
        <v>0</v>
      </c>
      <c r="P7" s="7">
        <v>1</v>
      </c>
      <c r="Q7" s="7">
        <v>7</v>
      </c>
      <c r="R7" s="7">
        <v>0</v>
      </c>
      <c r="S7" s="7">
        <v>0</v>
      </c>
      <c r="T7" s="7">
        <v>0</v>
      </c>
      <c r="U7" s="7">
        <v>0</v>
      </c>
      <c r="V7" s="7">
        <v>2</v>
      </c>
      <c r="W7" s="7">
        <v>0</v>
      </c>
      <c r="X7" s="7">
        <v>0</v>
      </c>
      <c r="Y7" s="7">
        <v>0</v>
      </c>
      <c r="Z7" s="7">
        <f t="shared" si="0"/>
        <v>207</v>
      </c>
    </row>
    <row r="8" spans="1:57" s="7" customFormat="1">
      <c r="A8" s="98" t="s">
        <v>34</v>
      </c>
      <c r="B8" s="29" t="s">
        <v>101</v>
      </c>
      <c r="C8" s="54">
        <v>653422</v>
      </c>
      <c r="D8" s="54">
        <v>5451834</v>
      </c>
      <c r="E8" s="59">
        <v>49.2</v>
      </c>
      <c r="F8" s="59">
        <v>-96.893903600000002</v>
      </c>
      <c r="G8" s="61">
        <v>11</v>
      </c>
      <c r="H8" s="61">
        <v>11.1</v>
      </c>
      <c r="I8" s="57" t="s">
        <v>111</v>
      </c>
      <c r="J8" s="7">
        <v>117</v>
      </c>
      <c r="K8" s="7">
        <v>0</v>
      </c>
      <c r="L8" s="7">
        <v>0</v>
      </c>
      <c r="M8" s="7">
        <v>0</v>
      </c>
      <c r="N8" s="7">
        <v>16</v>
      </c>
      <c r="O8" s="7">
        <v>2</v>
      </c>
      <c r="P8" s="7">
        <v>0</v>
      </c>
      <c r="Q8" s="7">
        <v>0</v>
      </c>
      <c r="R8" s="7">
        <v>0</v>
      </c>
      <c r="S8" s="7">
        <v>0</v>
      </c>
      <c r="T8" s="7">
        <v>6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f t="shared" si="0"/>
        <v>141</v>
      </c>
    </row>
    <row r="9" spans="1:57" s="7" customFormat="1">
      <c r="A9" s="16" t="s">
        <v>40</v>
      </c>
      <c r="B9" s="7" t="s">
        <v>41</v>
      </c>
      <c r="C9" s="14">
        <v>658563</v>
      </c>
      <c r="D9" s="14">
        <v>5449654</v>
      </c>
      <c r="E9" s="15">
        <v>49.179189999999998</v>
      </c>
      <c r="F9" s="15">
        <v>-96.8245</v>
      </c>
      <c r="G9" s="19">
        <v>0.5</v>
      </c>
      <c r="H9" s="19">
        <v>0.6</v>
      </c>
      <c r="I9" s="7" t="s">
        <v>42</v>
      </c>
      <c r="J9" s="7">
        <v>62</v>
      </c>
      <c r="K9" s="7">
        <v>0</v>
      </c>
      <c r="L9" s="7">
        <v>0</v>
      </c>
      <c r="M9" s="7">
        <v>0</v>
      </c>
      <c r="N9" s="7">
        <v>15</v>
      </c>
      <c r="O9" s="7">
        <v>0</v>
      </c>
      <c r="P9" s="7">
        <v>0</v>
      </c>
      <c r="Q9" s="7">
        <v>2</v>
      </c>
      <c r="R9" s="7">
        <v>0</v>
      </c>
      <c r="S9" s="7">
        <v>0</v>
      </c>
      <c r="T9" s="7">
        <v>1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f>SUM(J9:Y9)</f>
        <v>80</v>
      </c>
    </row>
    <row r="10" spans="1:57" s="7" customFormat="1">
      <c r="A10" s="16" t="s">
        <v>40</v>
      </c>
      <c r="B10" s="7" t="s">
        <v>43</v>
      </c>
      <c r="C10" s="14">
        <v>658563</v>
      </c>
      <c r="D10" s="14">
        <v>5449654</v>
      </c>
      <c r="E10" s="15">
        <v>49.179189999999998</v>
      </c>
      <c r="F10" s="15">
        <v>-96.8245</v>
      </c>
      <c r="G10" s="19">
        <v>1.3</v>
      </c>
      <c r="H10" s="19">
        <v>1.4</v>
      </c>
      <c r="I10" s="7" t="s">
        <v>31</v>
      </c>
      <c r="J10" s="7">
        <v>76</v>
      </c>
      <c r="K10" s="7">
        <v>0</v>
      </c>
      <c r="L10" s="7">
        <v>0</v>
      </c>
      <c r="M10" s="7">
        <v>0</v>
      </c>
      <c r="N10" s="7">
        <v>31</v>
      </c>
      <c r="O10" s="7">
        <v>0</v>
      </c>
      <c r="P10" s="7">
        <v>0</v>
      </c>
      <c r="Q10" s="7">
        <v>6</v>
      </c>
      <c r="R10" s="7">
        <v>0</v>
      </c>
      <c r="S10" s="7">
        <v>1</v>
      </c>
      <c r="T10" s="7">
        <v>1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f t="shared" si="0"/>
        <v>115</v>
      </c>
    </row>
    <row r="11" spans="1:57" s="7" customFormat="1">
      <c r="A11" s="16" t="s">
        <v>44</v>
      </c>
      <c r="B11" s="7" t="s">
        <v>45</v>
      </c>
      <c r="C11" s="14">
        <v>656514</v>
      </c>
      <c r="D11" s="14">
        <v>5458764</v>
      </c>
      <c r="E11" s="15">
        <v>49.261600000000001</v>
      </c>
      <c r="F11" s="15">
        <v>-96.848789999999994</v>
      </c>
      <c r="G11" s="19">
        <v>0.6</v>
      </c>
      <c r="H11" s="19">
        <v>0.7</v>
      </c>
      <c r="I11" s="7" t="s">
        <v>46</v>
      </c>
      <c r="J11" s="7">
        <v>145</v>
      </c>
      <c r="K11" s="7">
        <v>0</v>
      </c>
      <c r="L11" s="7">
        <v>0</v>
      </c>
      <c r="M11" s="7">
        <v>0</v>
      </c>
      <c r="N11" s="7">
        <v>15</v>
      </c>
      <c r="O11" s="7">
        <v>0</v>
      </c>
      <c r="P11" s="7">
        <v>0</v>
      </c>
      <c r="Q11" s="7">
        <v>2</v>
      </c>
      <c r="R11" s="7">
        <v>0</v>
      </c>
      <c r="S11" s="7">
        <v>0</v>
      </c>
      <c r="T11" s="7">
        <v>0</v>
      </c>
      <c r="U11" s="7">
        <v>0</v>
      </c>
      <c r="V11" s="7">
        <v>1</v>
      </c>
      <c r="W11" s="7">
        <v>0</v>
      </c>
      <c r="X11" s="7">
        <v>0</v>
      </c>
      <c r="Y11" s="7">
        <v>0</v>
      </c>
      <c r="Z11" s="7">
        <f t="shared" si="0"/>
        <v>163</v>
      </c>
    </row>
    <row r="12" spans="1:57" s="7" customFormat="1">
      <c r="A12" s="16" t="s">
        <v>47</v>
      </c>
      <c r="B12" s="7" t="s">
        <v>48</v>
      </c>
      <c r="C12" s="14">
        <v>653451</v>
      </c>
      <c r="D12" s="14">
        <v>5451786</v>
      </c>
      <c r="E12" s="15">
        <v>49.199649999999998</v>
      </c>
      <c r="F12" s="15">
        <v>-96.893500000000003</v>
      </c>
      <c r="G12" s="19">
        <v>1.3</v>
      </c>
      <c r="H12" s="19">
        <v>1.5</v>
      </c>
      <c r="I12" s="7" t="s">
        <v>46</v>
      </c>
      <c r="J12" s="7">
        <v>75</v>
      </c>
      <c r="K12" s="7">
        <v>0</v>
      </c>
      <c r="L12" s="7">
        <v>0</v>
      </c>
      <c r="M12" s="7">
        <v>0</v>
      </c>
      <c r="N12" s="7">
        <v>23</v>
      </c>
      <c r="O12" s="7">
        <v>2</v>
      </c>
      <c r="P12" s="7">
        <v>0</v>
      </c>
      <c r="Q12" s="7">
        <v>0</v>
      </c>
      <c r="R12" s="7">
        <v>0</v>
      </c>
      <c r="S12" s="7">
        <v>1</v>
      </c>
      <c r="T12" s="7">
        <v>2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f t="shared" si="0"/>
        <v>103</v>
      </c>
    </row>
    <row r="13" spans="1:57" s="7" customFormat="1">
      <c r="A13" s="16" t="s">
        <v>49</v>
      </c>
      <c r="B13" s="7" t="s">
        <v>51</v>
      </c>
      <c r="C13" s="14">
        <v>659414</v>
      </c>
      <c r="D13" s="14">
        <v>5449522</v>
      </c>
      <c r="E13" s="15">
        <v>49.177779999999998</v>
      </c>
      <c r="F13" s="15">
        <v>-96.812600000000003</v>
      </c>
      <c r="G13" s="19">
        <v>0.5</v>
      </c>
      <c r="H13" s="19">
        <v>0.6</v>
      </c>
      <c r="I13" s="7" t="s">
        <v>42</v>
      </c>
      <c r="J13" s="7">
        <v>0</v>
      </c>
      <c r="K13" s="7">
        <v>0</v>
      </c>
      <c r="L13" s="7">
        <v>0</v>
      </c>
      <c r="M13" s="7">
        <v>0</v>
      </c>
      <c r="N13" s="7">
        <v>33</v>
      </c>
      <c r="O13" s="7">
        <v>3</v>
      </c>
      <c r="P13" s="7">
        <v>0</v>
      </c>
      <c r="Q13" s="7">
        <v>0</v>
      </c>
      <c r="R13" s="7">
        <v>0</v>
      </c>
      <c r="S13" s="7">
        <v>0</v>
      </c>
      <c r="T13" s="7">
        <v>1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f t="shared" si="0"/>
        <v>37</v>
      </c>
    </row>
    <row r="14" spans="1:57" s="7" customFormat="1">
      <c r="A14" s="16" t="s">
        <v>49</v>
      </c>
      <c r="B14" s="7" t="s">
        <v>50</v>
      </c>
      <c r="C14" s="14">
        <v>659414</v>
      </c>
      <c r="D14" s="14">
        <v>5449522</v>
      </c>
      <c r="E14" s="15">
        <v>49.177779999999998</v>
      </c>
      <c r="F14" s="15">
        <v>-96.812600000000003</v>
      </c>
      <c r="G14" s="19">
        <v>1.3</v>
      </c>
      <c r="H14" s="19">
        <v>1.4</v>
      </c>
      <c r="I14" s="7" t="s">
        <v>46</v>
      </c>
      <c r="J14" s="7">
        <v>105</v>
      </c>
      <c r="K14" s="7">
        <v>0</v>
      </c>
      <c r="L14" s="7">
        <v>1</v>
      </c>
      <c r="M14" s="7">
        <v>0</v>
      </c>
      <c r="N14" s="7">
        <v>14</v>
      </c>
      <c r="O14" s="7">
        <v>3</v>
      </c>
      <c r="P14" s="7">
        <v>0</v>
      </c>
      <c r="Q14" s="7">
        <v>3</v>
      </c>
      <c r="R14" s="7">
        <v>0</v>
      </c>
      <c r="S14" s="7">
        <v>0</v>
      </c>
      <c r="T14" s="7">
        <v>0</v>
      </c>
      <c r="U14" s="7">
        <v>2</v>
      </c>
      <c r="V14" s="7">
        <v>0</v>
      </c>
      <c r="W14" s="7">
        <v>0</v>
      </c>
      <c r="X14" s="7">
        <v>0</v>
      </c>
      <c r="Y14" s="7">
        <v>0</v>
      </c>
      <c r="Z14" s="7">
        <f t="shared" si="0"/>
        <v>128</v>
      </c>
    </row>
    <row r="15" spans="1:57" s="7" customFormat="1">
      <c r="A15" s="98" t="s">
        <v>98</v>
      </c>
      <c r="B15" s="30" t="s">
        <v>99</v>
      </c>
      <c r="C15" s="55">
        <v>659458</v>
      </c>
      <c r="D15" s="55">
        <v>5449522</v>
      </c>
      <c r="E15" s="59">
        <v>49.177779999999998</v>
      </c>
      <c r="F15" s="59">
        <v>-96.812600000000003</v>
      </c>
      <c r="G15" s="69">
        <v>3.6</v>
      </c>
      <c r="H15" s="69">
        <v>3.7</v>
      </c>
      <c r="I15" s="36" t="s">
        <v>100</v>
      </c>
      <c r="J15" s="7">
        <v>87</v>
      </c>
      <c r="K15" s="7">
        <v>0</v>
      </c>
      <c r="L15" s="7">
        <v>0</v>
      </c>
      <c r="M15" s="7">
        <v>0</v>
      </c>
      <c r="N15" s="7">
        <v>41</v>
      </c>
      <c r="O15" s="7">
        <v>1</v>
      </c>
      <c r="P15" s="7">
        <v>0</v>
      </c>
      <c r="Q15" s="7">
        <v>0</v>
      </c>
      <c r="R15" s="7">
        <v>0</v>
      </c>
      <c r="S15" s="7">
        <v>0</v>
      </c>
      <c r="T15" s="7">
        <v>3</v>
      </c>
      <c r="U15" s="7">
        <v>0</v>
      </c>
      <c r="V15" s="7">
        <v>1</v>
      </c>
      <c r="W15" s="7">
        <v>0</v>
      </c>
      <c r="X15" s="7">
        <v>0</v>
      </c>
      <c r="Y15" s="7">
        <v>0</v>
      </c>
      <c r="Z15" s="7">
        <f t="shared" si="0"/>
        <v>133</v>
      </c>
    </row>
    <row r="16" spans="1:57" s="7" customFormat="1">
      <c r="A16" s="99" t="s">
        <v>52</v>
      </c>
      <c r="B16" s="43" t="s">
        <v>53</v>
      </c>
      <c r="C16" s="44">
        <v>656090</v>
      </c>
      <c r="D16" s="44">
        <v>5444574</v>
      </c>
      <c r="E16" s="45">
        <v>49.134162000000003</v>
      </c>
      <c r="F16" s="45">
        <v>-96.860100000000003</v>
      </c>
      <c r="G16" s="40">
        <v>1.2</v>
      </c>
      <c r="H16" s="40">
        <v>1.3</v>
      </c>
      <c r="I16" s="43" t="s">
        <v>46</v>
      </c>
      <c r="J16" s="43">
        <v>2</v>
      </c>
      <c r="K16" s="43">
        <v>0</v>
      </c>
      <c r="L16" s="43">
        <v>0</v>
      </c>
      <c r="M16" s="43">
        <v>0</v>
      </c>
      <c r="N16" s="43">
        <v>12</v>
      </c>
      <c r="O16" s="43">
        <v>0</v>
      </c>
      <c r="P16" s="43">
        <v>2</v>
      </c>
      <c r="Q16" s="43">
        <v>5</v>
      </c>
      <c r="R16" s="43">
        <v>0</v>
      </c>
      <c r="S16" s="43">
        <v>0</v>
      </c>
      <c r="T16" s="43">
        <v>1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7">
        <f>SUM(J16:Y16)</f>
        <v>22</v>
      </c>
    </row>
    <row r="17" spans="1:26" s="7" customFormat="1">
      <c r="A17" s="99" t="s">
        <v>54</v>
      </c>
      <c r="B17" s="43" t="s">
        <v>55</v>
      </c>
      <c r="C17" s="44">
        <v>650014</v>
      </c>
      <c r="D17" s="44">
        <v>5443894</v>
      </c>
      <c r="E17" s="45">
        <v>49.129559999999998</v>
      </c>
      <c r="F17" s="45">
        <v>-96.943600000000004</v>
      </c>
      <c r="G17" s="40">
        <v>1.3</v>
      </c>
      <c r="H17" s="40">
        <v>1.5</v>
      </c>
      <c r="I17" s="43" t="s">
        <v>46</v>
      </c>
      <c r="J17" s="43">
        <v>120</v>
      </c>
      <c r="K17" s="43">
        <v>0</v>
      </c>
      <c r="L17" s="43">
        <v>0</v>
      </c>
      <c r="M17" s="43">
        <v>0</v>
      </c>
      <c r="N17" s="43">
        <v>16</v>
      </c>
      <c r="O17" s="43">
        <v>1</v>
      </c>
      <c r="P17" s="43">
        <v>2</v>
      </c>
      <c r="Q17" s="43">
        <v>2</v>
      </c>
      <c r="R17" s="43">
        <v>1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7">
        <f>SUM(J17:Y17)</f>
        <v>142</v>
      </c>
    </row>
    <row r="18" spans="1:26" s="74" customFormat="1">
      <c r="A18" s="100" t="s">
        <v>80</v>
      </c>
      <c r="B18" s="30" t="s">
        <v>88</v>
      </c>
      <c r="C18" s="55">
        <v>666273</v>
      </c>
      <c r="D18" s="55">
        <v>5448153</v>
      </c>
      <c r="E18" s="58">
        <v>49.163660397500003</v>
      </c>
      <c r="F18" s="58">
        <v>-96.719167052299994</v>
      </c>
      <c r="G18" s="38">
        <v>0.7</v>
      </c>
      <c r="H18" s="38">
        <v>1.1000000000000001</v>
      </c>
      <c r="I18" s="36" t="s">
        <v>46</v>
      </c>
      <c r="J18" s="43">
        <v>123</v>
      </c>
      <c r="K18" s="43">
        <v>0</v>
      </c>
      <c r="L18" s="43">
        <v>0</v>
      </c>
      <c r="M18" s="43">
        <v>0</v>
      </c>
      <c r="N18" s="43">
        <v>15</v>
      </c>
      <c r="O18" s="43">
        <v>1</v>
      </c>
      <c r="P18" s="43">
        <v>0</v>
      </c>
      <c r="Q18" s="43">
        <v>1</v>
      </c>
      <c r="R18" s="43">
        <v>0</v>
      </c>
      <c r="S18" s="43">
        <v>0</v>
      </c>
      <c r="T18" s="43">
        <v>0</v>
      </c>
      <c r="U18" s="43">
        <v>0</v>
      </c>
      <c r="V18" s="43">
        <v>1</v>
      </c>
      <c r="W18" s="43">
        <v>2</v>
      </c>
      <c r="X18" s="43">
        <v>0</v>
      </c>
      <c r="Y18" s="43">
        <v>0</v>
      </c>
      <c r="Z18" s="7">
        <f t="shared" si="0"/>
        <v>143</v>
      </c>
    </row>
    <row r="19" spans="1:26">
      <c r="A19" s="100" t="s">
        <v>81</v>
      </c>
      <c r="B19" s="30" t="s">
        <v>89</v>
      </c>
      <c r="C19" s="55">
        <v>652724</v>
      </c>
      <c r="D19" s="30">
        <v>5472031</v>
      </c>
      <c r="E19" s="58">
        <v>49.381823626900001</v>
      </c>
      <c r="F19" s="58">
        <v>-96.895774168800003</v>
      </c>
      <c r="G19" s="36">
        <v>0.1</v>
      </c>
      <c r="H19" s="36">
        <v>0.3</v>
      </c>
      <c r="I19" s="36" t="s">
        <v>33</v>
      </c>
      <c r="J19" s="43">
        <v>120</v>
      </c>
      <c r="K19" s="43">
        <v>0</v>
      </c>
      <c r="L19" s="43">
        <v>0</v>
      </c>
      <c r="M19" s="43">
        <v>0</v>
      </c>
      <c r="N19" s="43">
        <v>68</v>
      </c>
      <c r="O19" s="43">
        <v>0</v>
      </c>
      <c r="P19" s="43">
        <v>0</v>
      </c>
      <c r="Q19" s="43">
        <v>0</v>
      </c>
      <c r="R19" s="43">
        <v>0</v>
      </c>
      <c r="S19" s="43">
        <v>1</v>
      </c>
      <c r="T19" s="43">
        <v>4</v>
      </c>
      <c r="U19" s="43">
        <v>0</v>
      </c>
      <c r="V19" s="43">
        <v>0</v>
      </c>
      <c r="W19" s="43">
        <v>2</v>
      </c>
      <c r="X19" s="43">
        <v>0</v>
      </c>
      <c r="Y19" s="43">
        <v>0</v>
      </c>
      <c r="Z19" s="7">
        <f>SUM(J19:Y19)</f>
        <v>195</v>
      </c>
    </row>
    <row r="20" spans="1:26">
      <c r="A20" s="100" t="s">
        <v>82</v>
      </c>
      <c r="B20" s="30" t="s">
        <v>90</v>
      </c>
      <c r="C20" s="55">
        <v>652794</v>
      </c>
      <c r="D20" s="30">
        <v>5471974</v>
      </c>
      <c r="E20" s="58">
        <v>49.381293704299999</v>
      </c>
      <c r="F20" s="58">
        <v>-96.894832288399996</v>
      </c>
      <c r="G20" s="36">
        <v>0.9</v>
      </c>
      <c r="H20" s="36">
        <v>1</v>
      </c>
      <c r="I20" s="36" t="s">
        <v>46</v>
      </c>
      <c r="J20" s="43">
        <v>138</v>
      </c>
      <c r="K20" s="43">
        <v>0</v>
      </c>
      <c r="L20" s="43">
        <v>0</v>
      </c>
      <c r="M20" s="43">
        <v>0</v>
      </c>
      <c r="N20" s="43">
        <v>26</v>
      </c>
      <c r="O20" s="43">
        <v>2</v>
      </c>
      <c r="P20" s="43">
        <v>0</v>
      </c>
      <c r="Q20" s="43">
        <v>0</v>
      </c>
      <c r="R20" s="43">
        <v>0</v>
      </c>
      <c r="S20" s="43">
        <v>1</v>
      </c>
      <c r="T20" s="43">
        <v>9</v>
      </c>
      <c r="U20" s="43">
        <v>1</v>
      </c>
      <c r="V20" s="43">
        <v>0</v>
      </c>
      <c r="W20" s="43">
        <v>0</v>
      </c>
      <c r="X20" s="43">
        <v>1</v>
      </c>
      <c r="Y20" s="43">
        <v>0</v>
      </c>
      <c r="Z20" s="7">
        <f t="shared" si="0"/>
        <v>178</v>
      </c>
    </row>
    <row r="21" spans="1:26">
      <c r="A21" s="98" t="s">
        <v>83</v>
      </c>
      <c r="B21" s="29" t="s">
        <v>91</v>
      </c>
      <c r="C21" s="54">
        <v>648820</v>
      </c>
      <c r="D21" s="54">
        <v>5455772</v>
      </c>
      <c r="E21" s="59">
        <v>49.236631490400001</v>
      </c>
      <c r="F21" s="59">
        <v>-96.9555864262</v>
      </c>
      <c r="G21" s="60">
        <v>1.2</v>
      </c>
      <c r="H21" s="60">
        <v>1.6</v>
      </c>
      <c r="I21" s="57" t="s">
        <v>46</v>
      </c>
      <c r="J21" s="7">
        <v>118</v>
      </c>
      <c r="K21" s="43">
        <v>0</v>
      </c>
      <c r="L21" s="43">
        <v>1</v>
      </c>
      <c r="M21" s="43">
        <v>0</v>
      </c>
      <c r="N21" s="7">
        <v>23</v>
      </c>
      <c r="O21" s="7">
        <v>1</v>
      </c>
      <c r="P21" s="43">
        <v>0</v>
      </c>
      <c r="Q21" s="7">
        <v>3</v>
      </c>
      <c r="R21" s="43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1</v>
      </c>
      <c r="Z21" s="7">
        <f t="shared" si="0"/>
        <v>147</v>
      </c>
    </row>
    <row r="22" spans="1:26">
      <c r="A22" s="98" t="s">
        <v>84</v>
      </c>
      <c r="B22" s="29" t="s">
        <v>92</v>
      </c>
      <c r="C22" s="54">
        <v>653316</v>
      </c>
      <c r="D22" s="54">
        <v>5456072</v>
      </c>
      <c r="E22" s="59">
        <v>49.238218996500002</v>
      </c>
      <c r="F22" s="59">
        <v>-96.893750805899998</v>
      </c>
      <c r="G22" s="60">
        <v>0.8</v>
      </c>
      <c r="H22" s="60">
        <v>1.2</v>
      </c>
      <c r="I22" s="57" t="s">
        <v>46</v>
      </c>
      <c r="J22" s="7">
        <v>167</v>
      </c>
      <c r="K22" s="43">
        <v>0</v>
      </c>
      <c r="L22" s="43">
        <v>0</v>
      </c>
      <c r="M22" s="43">
        <v>0</v>
      </c>
      <c r="N22" s="7">
        <v>22</v>
      </c>
      <c r="O22" s="7">
        <v>0</v>
      </c>
      <c r="P22" s="43">
        <v>0</v>
      </c>
      <c r="Q22" s="7">
        <v>3</v>
      </c>
      <c r="R22" s="43">
        <v>0</v>
      </c>
      <c r="S22" s="7">
        <v>0</v>
      </c>
      <c r="T22" s="7">
        <v>0</v>
      </c>
      <c r="U22" s="7">
        <v>0</v>
      </c>
      <c r="V22" s="7">
        <v>0</v>
      </c>
      <c r="W22" s="7">
        <v>1</v>
      </c>
      <c r="X22" s="7">
        <v>0</v>
      </c>
      <c r="Y22" s="7">
        <v>0</v>
      </c>
      <c r="Z22" s="7">
        <f t="shared" si="0"/>
        <v>193</v>
      </c>
    </row>
    <row r="23" spans="1:26">
      <c r="A23" s="98" t="s">
        <v>84</v>
      </c>
      <c r="B23" s="29" t="s">
        <v>93</v>
      </c>
      <c r="C23" s="54">
        <v>653316</v>
      </c>
      <c r="D23" s="54">
        <v>5456072</v>
      </c>
      <c r="E23" s="59">
        <v>49.238218996500002</v>
      </c>
      <c r="F23" s="59">
        <v>-96.893750805899998</v>
      </c>
      <c r="G23" s="60">
        <v>0.3</v>
      </c>
      <c r="H23" s="60">
        <v>0.4</v>
      </c>
      <c r="I23" s="57" t="s">
        <v>33</v>
      </c>
      <c r="J23" s="7">
        <v>190</v>
      </c>
      <c r="K23" s="43">
        <v>0</v>
      </c>
      <c r="L23" s="43">
        <v>0</v>
      </c>
      <c r="M23" s="43">
        <v>0</v>
      </c>
      <c r="N23" s="7">
        <v>39</v>
      </c>
      <c r="O23" s="7">
        <v>0</v>
      </c>
      <c r="P23" s="7">
        <v>0</v>
      </c>
      <c r="Q23" s="7">
        <v>0</v>
      </c>
      <c r="R23" s="7">
        <v>1</v>
      </c>
      <c r="S23" s="7">
        <v>2</v>
      </c>
      <c r="T23" s="7">
        <v>4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f>SUM(J23:Y23)</f>
        <v>236</v>
      </c>
    </row>
    <row r="24" spans="1:26">
      <c r="A24" s="98" t="s">
        <v>85</v>
      </c>
      <c r="B24" s="29" t="s">
        <v>94</v>
      </c>
      <c r="C24" s="57">
        <v>666271</v>
      </c>
      <c r="D24" s="57">
        <v>5462795</v>
      </c>
      <c r="E24" s="59">
        <v>49.295264762599999</v>
      </c>
      <c r="F24" s="59">
        <v>-96.713125033300003</v>
      </c>
      <c r="G24" s="60">
        <v>0.7</v>
      </c>
      <c r="H24" s="60">
        <v>0.9</v>
      </c>
      <c r="I24" s="57" t="s">
        <v>46</v>
      </c>
      <c r="J24" s="7">
        <v>109</v>
      </c>
      <c r="K24" s="7">
        <v>0</v>
      </c>
      <c r="L24" s="7">
        <v>0</v>
      </c>
      <c r="M24" s="7">
        <v>0</v>
      </c>
      <c r="N24" s="7">
        <v>16</v>
      </c>
      <c r="O24" s="7">
        <v>0</v>
      </c>
      <c r="P24" s="7">
        <v>0</v>
      </c>
      <c r="Q24" s="7">
        <v>8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f t="shared" si="0"/>
        <v>133</v>
      </c>
    </row>
    <row r="25" spans="1:26">
      <c r="A25" s="98" t="s">
        <v>86</v>
      </c>
      <c r="B25" s="29" t="s">
        <v>95</v>
      </c>
      <c r="C25" s="57">
        <v>652039</v>
      </c>
      <c r="D25" s="57">
        <v>5469036</v>
      </c>
      <c r="E25" s="59">
        <v>49.355072840600002</v>
      </c>
      <c r="F25" s="59">
        <v>-96.906349530699998</v>
      </c>
      <c r="G25" s="60">
        <v>0.9</v>
      </c>
      <c r="H25" s="60">
        <v>1.2</v>
      </c>
      <c r="I25" s="57" t="s">
        <v>46</v>
      </c>
      <c r="J25" s="7">
        <v>125</v>
      </c>
      <c r="K25" s="7">
        <v>0</v>
      </c>
      <c r="L25" s="7">
        <v>0</v>
      </c>
      <c r="M25" s="7">
        <v>0</v>
      </c>
      <c r="N25" s="7">
        <v>19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1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f t="shared" si="0"/>
        <v>145</v>
      </c>
    </row>
    <row r="26" spans="1:26">
      <c r="A26" s="101" t="s">
        <v>87</v>
      </c>
      <c r="B26" s="33" t="s">
        <v>96</v>
      </c>
      <c r="C26" s="77">
        <v>651901</v>
      </c>
      <c r="D26" s="77">
        <v>5469026</v>
      </c>
      <c r="E26" s="78">
        <v>49.355017343500002</v>
      </c>
      <c r="F26" s="78">
        <v>-96.908252348199994</v>
      </c>
      <c r="G26" s="70">
        <v>1.2</v>
      </c>
      <c r="H26" s="70">
        <v>1.3</v>
      </c>
      <c r="I26" s="77" t="s">
        <v>97</v>
      </c>
      <c r="J26" s="81">
        <v>80</v>
      </c>
      <c r="K26" s="81">
        <v>0</v>
      </c>
      <c r="L26" s="81">
        <v>0</v>
      </c>
      <c r="M26" s="81">
        <v>0</v>
      </c>
      <c r="N26" s="81">
        <v>20</v>
      </c>
      <c r="O26" s="81">
        <v>0</v>
      </c>
      <c r="P26" s="81">
        <v>1</v>
      </c>
      <c r="Q26" s="81">
        <v>5</v>
      </c>
      <c r="R26" s="81">
        <v>0</v>
      </c>
      <c r="S26" s="81">
        <v>1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f t="shared" si="0"/>
        <v>107</v>
      </c>
    </row>
    <row r="27" spans="1:26" ht="15">
      <c r="A27" s="16" t="s">
        <v>121</v>
      </c>
      <c r="C27" s="14"/>
      <c r="D27" s="15"/>
      <c r="E27" s="15"/>
      <c r="F27" s="9"/>
    </row>
    <row r="28" spans="1:26" ht="15">
      <c r="A28" s="16" t="s">
        <v>119</v>
      </c>
      <c r="C28" s="14"/>
      <c r="D28" s="15"/>
      <c r="E28" s="15"/>
      <c r="F28" s="9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37"/>
  <sheetViews>
    <sheetView workbookViewId="0"/>
  </sheetViews>
  <sheetFormatPr defaultColWidth="8.85546875" defaultRowHeight="12.75"/>
  <cols>
    <col min="1" max="1" width="22.140625" style="52" customWidth="1"/>
    <col min="2" max="2" width="19" style="4" customWidth="1"/>
    <col min="3" max="4" width="18.28515625" style="4" customWidth="1"/>
    <col min="5" max="5" width="12.7109375" style="4" customWidth="1"/>
    <col min="6" max="6" width="13" style="4" customWidth="1"/>
    <col min="7" max="7" width="13.7109375" style="7" customWidth="1"/>
    <col min="8" max="8" width="12.5703125" style="7" customWidth="1"/>
    <col min="9" max="9" width="19.5703125" style="7" bestFit="1" customWidth="1"/>
    <col min="10" max="10" width="9.85546875" style="7" customWidth="1"/>
    <col min="11" max="11" width="13.42578125" style="7" customWidth="1"/>
    <col min="12" max="12" width="5.42578125" style="7" customWidth="1"/>
    <col min="13" max="13" width="5.140625" style="7" customWidth="1"/>
    <col min="14" max="14" width="9" style="7" customWidth="1"/>
    <col min="15" max="15" width="11.42578125" style="7" customWidth="1"/>
    <col min="16" max="16" width="11.5703125" style="7" customWidth="1"/>
    <col min="17" max="17" width="15.7109375" style="7" customWidth="1"/>
    <col min="18" max="18" width="9" style="7" customWidth="1"/>
    <col min="19" max="19" width="14.42578125" style="7" customWidth="1"/>
    <col min="20" max="20" width="15.140625" style="7" customWidth="1"/>
    <col min="21" max="31" width="15.7109375" style="7" customWidth="1"/>
    <col min="32" max="32" width="17.7109375" style="19" customWidth="1"/>
    <col min="33" max="33" width="18.5703125" style="19" customWidth="1"/>
    <col min="34" max="34" width="19.28515625" style="19" customWidth="1"/>
    <col min="35" max="35" width="23.5703125" style="4" customWidth="1"/>
    <col min="36" max="16384" width="8.85546875" style="4"/>
  </cols>
  <sheetData>
    <row r="1" spans="1:64" ht="26.45" customHeight="1">
      <c r="A1" s="96" t="s">
        <v>122</v>
      </c>
      <c r="C1" s="5"/>
      <c r="D1" s="6"/>
      <c r="E1" s="6"/>
      <c r="F1" s="7"/>
      <c r="I1" s="8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</row>
    <row r="2" spans="1:64" s="76" customFormat="1" ht="38.25">
      <c r="A2" s="97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3" t="s">
        <v>7</v>
      </c>
      <c r="H2" s="13" t="s">
        <v>8</v>
      </c>
      <c r="I2" s="13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148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110</v>
      </c>
      <c r="W2" s="10" t="s">
        <v>22</v>
      </c>
      <c r="X2" s="10" t="s">
        <v>23</v>
      </c>
      <c r="Y2" s="10" t="s">
        <v>24</v>
      </c>
      <c r="Z2" s="10" t="s">
        <v>25</v>
      </c>
      <c r="AA2" s="46" t="s">
        <v>26</v>
      </c>
      <c r="AB2" s="10" t="s">
        <v>27</v>
      </c>
      <c r="AC2" s="10" t="s">
        <v>28</v>
      </c>
      <c r="AD2" s="10" t="s">
        <v>105</v>
      </c>
      <c r="AE2" s="82" t="s">
        <v>25</v>
      </c>
      <c r="AF2" s="83" t="s">
        <v>106</v>
      </c>
      <c r="AG2" s="20" t="s">
        <v>107</v>
      </c>
      <c r="AH2" s="20" t="s">
        <v>108</v>
      </c>
      <c r="AI2" s="20" t="s">
        <v>109</v>
      </c>
    </row>
    <row r="3" spans="1:64" s="7" customFormat="1">
      <c r="A3" s="16" t="s">
        <v>29</v>
      </c>
      <c r="B3" s="7" t="s">
        <v>30</v>
      </c>
      <c r="C3" s="14">
        <v>653642.51</v>
      </c>
      <c r="D3" s="14">
        <v>5451863.7300000004</v>
      </c>
      <c r="E3" s="15">
        <v>49.200310606599999</v>
      </c>
      <c r="F3" s="15">
        <v>-96.890872633399994</v>
      </c>
      <c r="G3" s="7">
        <v>4.5999999999999996</v>
      </c>
      <c r="H3" s="7">
        <v>4.7</v>
      </c>
      <c r="I3" s="7" t="s">
        <v>31</v>
      </c>
      <c r="J3" s="7">
        <v>196</v>
      </c>
      <c r="K3" s="7">
        <v>1</v>
      </c>
      <c r="L3" s="7">
        <v>0</v>
      </c>
      <c r="M3" s="7">
        <v>0</v>
      </c>
      <c r="N3" s="7">
        <v>67</v>
      </c>
      <c r="O3" s="7">
        <v>2</v>
      </c>
      <c r="P3" s="7">
        <v>1</v>
      </c>
      <c r="Q3" s="7">
        <v>13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1</v>
      </c>
      <c r="X3" s="7">
        <v>0</v>
      </c>
      <c r="Y3" s="7">
        <v>0</v>
      </c>
      <c r="Z3" s="7">
        <f t="shared" ref="Z3:Z26" si="0">SUM(J3:Y3)</f>
        <v>281</v>
      </c>
      <c r="AA3" s="17">
        <f t="shared" ref="AA3:AA26" si="1">J3+K3+L3+Y3+V3</f>
        <v>197</v>
      </c>
      <c r="AB3" s="7">
        <f t="shared" ref="AB3:AB26" si="2">N3+O3+P3</f>
        <v>70</v>
      </c>
      <c r="AC3" s="7">
        <f t="shared" ref="AC3:AC26" si="3">U3+T3+S3+R3+Q3</f>
        <v>13</v>
      </c>
      <c r="AD3" s="7">
        <f t="shared" ref="AD3:AD26" si="4">M3</f>
        <v>0</v>
      </c>
      <c r="AE3" s="18">
        <f>SUM(AA3:AC3)</f>
        <v>280</v>
      </c>
      <c r="AF3" s="19">
        <f>AA3/AE3*100</f>
        <v>70.357142857142861</v>
      </c>
      <c r="AG3" s="19">
        <f>AB3/AE3*100</f>
        <v>25</v>
      </c>
      <c r="AH3" s="19">
        <f>AC3/AE3*100</f>
        <v>4.6428571428571432</v>
      </c>
      <c r="AI3" s="7">
        <f>AD3/AE3*100</f>
        <v>0</v>
      </c>
    </row>
    <row r="4" spans="1:64" s="7" customFormat="1">
      <c r="A4" s="16" t="s">
        <v>29</v>
      </c>
      <c r="B4" s="7" t="s">
        <v>32</v>
      </c>
      <c r="C4" s="14">
        <v>653642.51</v>
      </c>
      <c r="D4" s="14">
        <v>5451863.7300000004</v>
      </c>
      <c r="E4" s="15">
        <v>49.200310606599999</v>
      </c>
      <c r="F4" s="15">
        <v>-96.890872633399994</v>
      </c>
      <c r="G4" s="7">
        <v>2.6</v>
      </c>
      <c r="H4" s="7">
        <v>2.7</v>
      </c>
      <c r="I4" s="57" t="s">
        <v>123</v>
      </c>
      <c r="J4" s="7">
        <v>344</v>
      </c>
      <c r="K4" s="7">
        <v>2</v>
      </c>
      <c r="L4" s="7">
        <v>0</v>
      </c>
      <c r="M4" s="7">
        <v>0</v>
      </c>
      <c r="N4" s="7">
        <v>77</v>
      </c>
      <c r="O4" s="7">
        <v>0</v>
      </c>
      <c r="P4" s="7">
        <v>0</v>
      </c>
      <c r="Q4" s="7">
        <v>13</v>
      </c>
      <c r="R4" s="7">
        <v>4</v>
      </c>
      <c r="S4" s="7">
        <v>2</v>
      </c>
      <c r="T4" s="7">
        <v>7</v>
      </c>
      <c r="U4" s="7">
        <v>0</v>
      </c>
      <c r="V4" s="7">
        <v>1</v>
      </c>
      <c r="W4" s="7">
        <v>0</v>
      </c>
      <c r="X4" s="7">
        <v>0</v>
      </c>
      <c r="Y4" s="7">
        <v>0</v>
      </c>
      <c r="Z4" s="7">
        <f t="shared" si="0"/>
        <v>450</v>
      </c>
      <c r="AA4" s="17">
        <f t="shared" si="1"/>
        <v>347</v>
      </c>
      <c r="AB4" s="7">
        <f t="shared" si="2"/>
        <v>77</v>
      </c>
      <c r="AC4" s="7">
        <f t="shared" si="3"/>
        <v>26</v>
      </c>
      <c r="AD4" s="7">
        <f t="shared" si="4"/>
        <v>0</v>
      </c>
      <c r="AE4" s="18">
        <f t="shared" ref="AE4:AE26" si="5">SUM(AA4:AC4)</f>
        <v>450</v>
      </c>
      <c r="AF4" s="19">
        <f t="shared" ref="AF4:AF26" si="6">AA4/AE4*100</f>
        <v>77.111111111111114</v>
      </c>
      <c r="AG4" s="19">
        <f t="shared" ref="AG4:AG26" si="7">AB4/AE4*100</f>
        <v>17.111111111111111</v>
      </c>
      <c r="AH4" s="19">
        <f t="shared" ref="AH4:AH26" si="8">AC4/AE4*100</f>
        <v>5.7777777777777777</v>
      </c>
      <c r="AI4" s="7">
        <f t="shared" ref="AI4:AI26" si="9">AD4/AE4*100</f>
        <v>0</v>
      </c>
    </row>
    <row r="5" spans="1:64" s="7" customFormat="1">
      <c r="A5" s="16" t="s">
        <v>34</v>
      </c>
      <c r="B5" s="7" t="s">
        <v>35</v>
      </c>
      <c r="C5" s="14">
        <v>653422</v>
      </c>
      <c r="D5" s="14">
        <v>5451834</v>
      </c>
      <c r="E5" s="15">
        <v>49.2</v>
      </c>
      <c r="F5" s="15">
        <v>-96.893903600000002</v>
      </c>
      <c r="G5" s="7">
        <v>4.16</v>
      </c>
      <c r="H5" s="7">
        <v>4.2</v>
      </c>
      <c r="I5" s="7" t="s">
        <v>102</v>
      </c>
      <c r="J5" s="7">
        <v>231</v>
      </c>
      <c r="K5" s="7">
        <v>0</v>
      </c>
      <c r="L5" s="7">
        <v>1</v>
      </c>
      <c r="M5" s="7">
        <v>0</v>
      </c>
      <c r="N5" s="7">
        <v>58</v>
      </c>
      <c r="O5" s="7">
        <v>4</v>
      </c>
      <c r="P5" s="7">
        <v>2</v>
      </c>
      <c r="Q5" s="7">
        <v>21</v>
      </c>
      <c r="R5" s="7">
        <v>0</v>
      </c>
      <c r="S5" s="7">
        <v>0</v>
      </c>
      <c r="T5" s="7">
        <v>1</v>
      </c>
      <c r="U5" s="7">
        <v>0</v>
      </c>
      <c r="V5" s="7">
        <v>0</v>
      </c>
      <c r="W5" s="7">
        <v>1</v>
      </c>
      <c r="X5" s="7">
        <v>0</v>
      </c>
      <c r="Y5" s="7">
        <v>1</v>
      </c>
      <c r="Z5" s="7">
        <f t="shared" si="0"/>
        <v>320</v>
      </c>
      <c r="AA5" s="17">
        <f t="shared" si="1"/>
        <v>233</v>
      </c>
      <c r="AB5" s="7">
        <f t="shared" si="2"/>
        <v>64</v>
      </c>
      <c r="AC5" s="7">
        <f t="shared" si="3"/>
        <v>22</v>
      </c>
      <c r="AD5" s="7">
        <f t="shared" si="4"/>
        <v>0</v>
      </c>
      <c r="AE5" s="18">
        <f t="shared" si="5"/>
        <v>319</v>
      </c>
      <c r="AF5" s="19">
        <f t="shared" si="6"/>
        <v>73.040752351097183</v>
      </c>
      <c r="AG5" s="19">
        <f t="shared" si="7"/>
        <v>20.062695924764888</v>
      </c>
      <c r="AH5" s="19">
        <f t="shared" si="8"/>
        <v>6.8965517241379306</v>
      </c>
      <c r="AI5" s="7">
        <f t="shared" si="9"/>
        <v>0</v>
      </c>
    </row>
    <row r="6" spans="1:64" s="7" customFormat="1">
      <c r="A6" s="16" t="s">
        <v>34</v>
      </c>
      <c r="B6" s="7" t="s">
        <v>36</v>
      </c>
      <c r="C6" s="14">
        <v>653422</v>
      </c>
      <c r="D6" s="14">
        <v>5451834</v>
      </c>
      <c r="E6" s="15">
        <v>49.2</v>
      </c>
      <c r="F6" s="15">
        <v>-96.893903600000002</v>
      </c>
      <c r="G6" s="7">
        <v>8</v>
      </c>
      <c r="H6" s="7">
        <v>8.1</v>
      </c>
      <c r="I6" s="7" t="s">
        <v>103</v>
      </c>
      <c r="J6" s="7">
        <v>249</v>
      </c>
      <c r="K6" s="7">
        <v>1</v>
      </c>
      <c r="L6" s="7">
        <v>0</v>
      </c>
      <c r="M6" s="7">
        <v>0</v>
      </c>
      <c r="N6" s="7">
        <v>64</v>
      </c>
      <c r="O6" s="7">
        <v>0</v>
      </c>
      <c r="P6" s="7">
        <v>0</v>
      </c>
      <c r="Q6" s="7">
        <v>22</v>
      </c>
      <c r="R6" s="7">
        <v>3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f t="shared" si="0"/>
        <v>339</v>
      </c>
      <c r="AA6" s="17">
        <f t="shared" si="1"/>
        <v>250</v>
      </c>
      <c r="AB6" s="7">
        <f t="shared" si="2"/>
        <v>64</v>
      </c>
      <c r="AC6" s="7">
        <f t="shared" si="3"/>
        <v>25</v>
      </c>
      <c r="AD6" s="7">
        <f t="shared" si="4"/>
        <v>0</v>
      </c>
      <c r="AE6" s="18">
        <f t="shared" si="5"/>
        <v>339</v>
      </c>
      <c r="AF6" s="19">
        <f t="shared" si="6"/>
        <v>73.746312684365776</v>
      </c>
      <c r="AG6" s="19">
        <f t="shared" si="7"/>
        <v>18.87905604719764</v>
      </c>
      <c r="AH6" s="19">
        <f t="shared" si="8"/>
        <v>7.3746312684365778</v>
      </c>
      <c r="AI6" s="7">
        <f t="shared" si="9"/>
        <v>0</v>
      </c>
    </row>
    <row r="7" spans="1:64" s="7" customFormat="1">
      <c r="A7" s="16" t="s">
        <v>34</v>
      </c>
      <c r="B7" s="7" t="s">
        <v>38</v>
      </c>
      <c r="C7" s="14">
        <v>653422</v>
      </c>
      <c r="D7" s="14">
        <v>5451834</v>
      </c>
      <c r="E7" s="15">
        <v>49.2</v>
      </c>
      <c r="F7" s="15">
        <v>-96.893903600000002</v>
      </c>
      <c r="G7" s="7">
        <v>8.9</v>
      </c>
      <c r="H7" s="7">
        <v>9</v>
      </c>
      <c r="I7" s="7" t="s">
        <v>123</v>
      </c>
      <c r="J7" s="7">
        <v>340</v>
      </c>
      <c r="K7" s="7">
        <v>0</v>
      </c>
      <c r="L7" s="7">
        <v>2</v>
      </c>
      <c r="M7" s="7">
        <v>0</v>
      </c>
      <c r="N7" s="7">
        <v>96</v>
      </c>
      <c r="O7" s="7">
        <v>0</v>
      </c>
      <c r="P7" s="7">
        <v>1</v>
      </c>
      <c r="Q7" s="7">
        <v>17</v>
      </c>
      <c r="R7" s="7">
        <v>0</v>
      </c>
      <c r="S7" s="7">
        <v>0</v>
      </c>
      <c r="T7" s="7">
        <v>0</v>
      </c>
      <c r="U7" s="7">
        <v>0</v>
      </c>
      <c r="V7" s="7">
        <v>2</v>
      </c>
      <c r="W7" s="7">
        <v>1</v>
      </c>
      <c r="X7" s="7">
        <v>0</v>
      </c>
      <c r="Y7" s="7">
        <v>0</v>
      </c>
      <c r="Z7" s="7">
        <f t="shared" si="0"/>
        <v>459</v>
      </c>
      <c r="AA7" s="17">
        <f t="shared" si="1"/>
        <v>344</v>
      </c>
      <c r="AB7" s="7">
        <f t="shared" si="2"/>
        <v>97</v>
      </c>
      <c r="AC7" s="7">
        <f t="shared" si="3"/>
        <v>17</v>
      </c>
      <c r="AD7" s="7">
        <f t="shared" si="4"/>
        <v>0</v>
      </c>
      <c r="AE7" s="18">
        <f t="shared" si="5"/>
        <v>458</v>
      </c>
      <c r="AF7" s="19">
        <f t="shared" si="6"/>
        <v>75.109170305676855</v>
      </c>
      <c r="AG7" s="19">
        <f t="shared" si="7"/>
        <v>21.179039301310041</v>
      </c>
      <c r="AH7" s="19">
        <f t="shared" si="8"/>
        <v>3.7117903930131009</v>
      </c>
      <c r="AI7" s="7">
        <f t="shared" si="9"/>
        <v>0</v>
      </c>
    </row>
    <row r="8" spans="1:64" s="7" customFormat="1">
      <c r="A8" s="98" t="s">
        <v>34</v>
      </c>
      <c r="B8" s="29" t="s">
        <v>101</v>
      </c>
      <c r="C8" s="54">
        <v>653422</v>
      </c>
      <c r="D8" s="54">
        <v>5451834</v>
      </c>
      <c r="E8" s="59">
        <v>49.2</v>
      </c>
      <c r="F8" s="59">
        <v>-96.893903600000002</v>
      </c>
      <c r="G8" s="61">
        <v>11</v>
      </c>
      <c r="H8" s="61">
        <v>11.1</v>
      </c>
      <c r="I8" s="57" t="s">
        <v>111</v>
      </c>
      <c r="J8" s="7">
        <f>'Table 9'!J8+'Table 10'!J8</f>
        <v>362</v>
      </c>
      <c r="K8" s="7">
        <f>'Table 9'!K8+'Table 10'!K8</f>
        <v>0</v>
      </c>
      <c r="L8" s="7">
        <f>'Table 9'!L8+'Table 10'!L8</f>
        <v>0</v>
      </c>
      <c r="M8" s="7">
        <f>'Table 9'!M8+'Table 10'!M8</f>
        <v>0</v>
      </c>
      <c r="N8" s="7">
        <f>'Table 9'!N8+'Table 10'!N8</f>
        <v>80</v>
      </c>
      <c r="O8" s="7">
        <f>'Table 9'!O8+'Table 10'!O8</f>
        <v>4</v>
      </c>
      <c r="P8" s="7">
        <f>'Table 9'!P8+'Table 10'!P8</f>
        <v>0</v>
      </c>
      <c r="Q8" s="7">
        <f>'Table 9'!Q8+'Table 10'!Q8</f>
        <v>0</v>
      </c>
      <c r="R8" s="7">
        <f>'Table 9'!R8+'Table 10'!R8</f>
        <v>0</v>
      </c>
      <c r="S8" s="7">
        <f>'Table 9'!S8+'Table 10'!S8</f>
        <v>0</v>
      </c>
      <c r="T8" s="7">
        <f>'Table 9'!T8+'Table 10'!T8</f>
        <v>34</v>
      </c>
      <c r="U8" s="7">
        <f>'Table 9'!U8+'Table 10'!U8</f>
        <v>0</v>
      </c>
      <c r="V8" s="7">
        <f>'Table 9'!V8+'Table 10'!V8</f>
        <v>0</v>
      </c>
      <c r="W8" s="7">
        <f>'Table 9'!W8+'Table 10'!W8</f>
        <v>1</v>
      </c>
      <c r="X8" s="7">
        <f>'Table 9'!X8+'Table 10'!X8</f>
        <v>0</v>
      </c>
      <c r="Y8" s="7">
        <f>'Table 9'!Y8+'Table 10'!Y8</f>
        <v>1</v>
      </c>
      <c r="Z8" s="7">
        <f t="shared" si="0"/>
        <v>482</v>
      </c>
      <c r="AA8" s="17">
        <f t="shared" si="1"/>
        <v>363</v>
      </c>
      <c r="AB8" s="7">
        <f t="shared" si="2"/>
        <v>84</v>
      </c>
      <c r="AC8" s="7">
        <f t="shared" si="3"/>
        <v>34</v>
      </c>
      <c r="AD8" s="7">
        <f t="shared" si="4"/>
        <v>0</v>
      </c>
      <c r="AE8" s="18">
        <f t="shared" si="5"/>
        <v>481</v>
      </c>
      <c r="AF8" s="19">
        <f t="shared" si="6"/>
        <v>75.467775467775468</v>
      </c>
      <c r="AG8" s="19">
        <f t="shared" si="7"/>
        <v>17.463617463617464</v>
      </c>
      <c r="AH8" s="19">
        <f t="shared" si="8"/>
        <v>7.0686070686070686</v>
      </c>
      <c r="AI8" s="7">
        <f t="shared" si="9"/>
        <v>0</v>
      </c>
    </row>
    <row r="9" spans="1:64" s="7" customFormat="1">
      <c r="A9" s="16" t="s">
        <v>40</v>
      </c>
      <c r="B9" s="7" t="s">
        <v>41</v>
      </c>
      <c r="C9" s="14">
        <v>658563</v>
      </c>
      <c r="D9" s="14">
        <v>5449654</v>
      </c>
      <c r="E9" s="15">
        <v>49.179189999999998</v>
      </c>
      <c r="F9" s="15">
        <v>-96.8245</v>
      </c>
      <c r="G9" s="7">
        <v>0.5</v>
      </c>
      <c r="H9" s="7">
        <v>0.6</v>
      </c>
      <c r="I9" s="7" t="s">
        <v>42</v>
      </c>
      <c r="J9" s="7">
        <v>245</v>
      </c>
      <c r="K9" s="7">
        <v>0</v>
      </c>
      <c r="L9" s="7">
        <v>0</v>
      </c>
      <c r="M9" s="7">
        <v>0</v>
      </c>
      <c r="N9" s="7">
        <v>91</v>
      </c>
      <c r="O9" s="7">
        <v>0</v>
      </c>
      <c r="P9" s="7">
        <v>4</v>
      </c>
      <c r="Q9" s="7">
        <v>7</v>
      </c>
      <c r="R9" s="7">
        <v>0</v>
      </c>
      <c r="S9" s="7">
        <v>0</v>
      </c>
      <c r="T9" s="7">
        <v>1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f t="shared" si="0"/>
        <v>348</v>
      </c>
      <c r="AA9" s="17">
        <f t="shared" si="1"/>
        <v>245</v>
      </c>
      <c r="AB9" s="7">
        <f t="shared" si="2"/>
        <v>95</v>
      </c>
      <c r="AC9" s="7">
        <f t="shared" si="3"/>
        <v>8</v>
      </c>
      <c r="AD9" s="7">
        <f t="shared" si="4"/>
        <v>0</v>
      </c>
      <c r="AE9" s="18">
        <f t="shared" si="5"/>
        <v>348</v>
      </c>
      <c r="AF9" s="19">
        <f t="shared" si="6"/>
        <v>70.402298850574709</v>
      </c>
      <c r="AG9" s="19">
        <f t="shared" si="7"/>
        <v>27.298850574712645</v>
      </c>
      <c r="AH9" s="19">
        <f t="shared" si="8"/>
        <v>2.2988505747126435</v>
      </c>
      <c r="AI9" s="7">
        <f t="shared" si="9"/>
        <v>0</v>
      </c>
    </row>
    <row r="10" spans="1:64" s="7" customFormat="1">
      <c r="A10" s="16" t="s">
        <v>40</v>
      </c>
      <c r="B10" s="7" t="s">
        <v>43</v>
      </c>
      <c r="C10" s="14">
        <v>658563</v>
      </c>
      <c r="D10" s="14">
        <v>5449654</v>
      </c>
      <c r="E10" s="15">
        <v>49.179189999999998</v>
      </c>
      <c r="F10" s="15">
        <v>-96.8245</v>
      </c>
      <c r="G10" s="7">
        <v>1.3</v>
      </c>
      <c r="H10" s="7">
        <v>1.4</v>
      </c>
      <c r="I10" s="7" t="s">
        <v>31</v>
      </c>
      <c r="J10" s="7">
        <v>225</v>
      </c>
      <c r="K10" s="7">
        <v>0</v>
      </c>
      <c r="L10" s="7">
        <v>0</v>
      </c>
      <c r="M10" s="7">
        <v>0</v>
      </c>
      <c r="N10" s="7">
        <v>118</v>
      </c>
      <c r="O10" s="7">
        <v>2</v>
      </c>
      <c r="P10" s="7">
        <v>0</v>
      </c>
      <c r="Q10" s="7">
        <v>10</v>
      </c>
      <c r="R10" s="7">
        <v>0</v>
      </c>
      <c r="S10" s="7">
        <v>1</v>
      </c>
      <c r="T10" s="7">
        <v>1</v>
      </c>
      <c r="U10" s="7">
        <v>0</v>
      </c>
      <c r="V10" s="7">
        <v>1</v>
      </c>
      <c r="W10" s="7">
        <v>0</v>
      </c>
      <c r="X10" s="7">
        <v>0</v>
      </c>
      <c r="Y10" s="7">
        <v>1</v>
      </c>
      <c r="Z10" s="7">
        <f t="shared" si="0"/>
        <v>359</v>
      </c>
      <c r="AA10" s="17">
        <f t="shared" si="1"/>
        <v>227</v>
      </c>
      <c r="AB10" s="7">
        <f t="shared" si="2"/>
        <v>120</v>
      </c>
      <c r="AC10" s="7">
        <f t="shared" si="3"/>
        <v>12</v>
      </c>
      <c r="AD10" s="7">
        <f t="shared" si="4"/>
        <v>0</v>
      </c>
      <c r="AE10" s="18">
        <f t="shared" si="5"/>
        <v>359</v>
      </c>
      <c r="AF10" s="19">
        <f t="shared" si="6"/>
        <v>63.231197771587745</v>
      </c>
      <c r="AG10" s="19">
        <f t="shared" si="7"/>
        <v>33.426183844011142</v>
      </c>
      <c r="AH10" s="19">
        <f t="shared" si="8"/>
        <v>3.3426183844011144</v>
      </c>
      <c r="AI10" s="7">
        <f t="shared" si="9"/>
        <v>0</v>
      </c>
    </row>
    <row r="11" spans="1:64" s="7" customFormat="1">
      <c r="A11" s="16" t="s">
        <v>44</v>
      </c>
      <c r="B11" s="7" t="s">
        <v>45</v>
      </c>
      <c r="C11" s="14">
        <v>656514</v>
      </c>
      <c r="D11" s="14">
        <v>5458764</v>
      </c>
      <c r="E11" s="15">
        <v>49.261600000000001</v>
      </c>
      <c r="F11" s="15">
        <v>-96.848789999999994</v>
      </c>
      <c r="G11" s="7">
        <v>0.6</v>
      </c>
      <c r="H11" s="7">
        <v>0.7</v>
      </c>
      <c r="I11" s="7" t="s">
        <v>46</v>
      </c>
      <c r="J11" s="7">
        <v>329</v>
      </c>
      <c r="K11" s="7">
        <v>0</v>
      </c>
      <c r="L11" s="7">
        <v>0</v>
      </c>
      <c r="M11" s="7">
        <v>0</v>
      </c>
      <c r="N11" s="7">
        <v>75</v>
      </c>
      <c r="O11" s="7">
        <v>0</v>
      </c>
      <c r="P11" s="7">
        <v>0</v>
      </c>
      <c r="Q11" s="7">
        <v>7</v>
      </c>
      <c r="R11" s="7">
        <v>0</v>
      </c>
      <c r="S11" s="7">
        <v>0</v>
      </c>
      <c r="T11" s="7">
        <v>0</v>
      </c>
      <c r="U11" s="7">
        <v>0</v>
      </c>
      <c r="V11" s="7">
        <v>1</v>
      </c>
      <c r="W11" s="7">
        <v>1</v>
      </c>
      <c r="X11" s="7">
        <v>1</v>
      </c>
      <c r="Y11" s="7">
        <v>0</v>
      </c>
      <c r="Z11" s="7">
        <f t="shared" si="0"/>
        <v>414</v>
      </c>
      <c r="AA11" s="17">
        <f t="shared" si="1"/>
        <v>330</v>
      </c>
      <c r="AB11" s="7">
        <f t="shared" si="2"/>
        <v>75</v>
      </c>
      <c r="AC11" s="7">
        <f t="shared" si="3"/>
        <v>7</v>
      </c>
      <c r="AD11" s="7">
        <f t="shared" si="4"/>
        <v>0</v>
      </c>
      <c r="AE11" s="18">
        <f t="shared" si="5"/>
        <v>412</v>
      </c>
      <c r="AF11" s="19">
        <f t="shared" si="6"/>
        <v>80.097087378640779</v>
      </c>
      <c r="AG11" s="19">
        <f t="shared" si="7"/>
        <v>18.203883495145632</v>
      </c>
      <c r="AH11" s="19">
        <f t="shared" si="8"/>
        <v>1.6990291262135921</v>
      </c>
      <c r="AI11" s="7">
        <f t="shared" si="9"/>
        <v>0</v>
      </c>
    </row>
    <row r="12" spans="1:64" s="7" customFormat="1">
      <c r="A12" s="16" t="s">
        <v>47</v>
      </c>
      <c r="B12" s="7" t="s">
        <v>48</v>
      </c>
      <c r="C12" s="14">
        <v>653451</v>
      </c>
      <c r="D12" s="14">
        <v>5451786</v>
      </c>
      <c r="E12" s="15">
        <v>49.199649999999998</v>
      </c>
      <c r="F12" s="15">
        <v>-96.893500000000003</v>
      </c>
      <c r="G12" s="7">
        <v>1.3</v>
      </c>
      <c r="H12" s="7">
        <v>1.5</v>
      </c>
      <c r="I12" s="7" t="s">
        <v>46</v>
      </c>
      <c r="J12" s="7">
        <v>228</v>
      </c>
      <c r="K12" s="7">
        <v>0</v>
      </c>
      <c r="L12" s="7">
        <v>0</v>
      </c>
      <c r="M12" s="7">
        <v>0</v>
      </c>
      <c r="N12" s="7">
        <v>90</v>
      </c>
      <c r="O12" s="7">
        <v>2</v>
      </c>
      <c r="P12" s="7">
        <v>1</v>
      </c>
      <c r="Q12" s="7">
        <v>6</v>
      </c>
      <c r="R12" s="7">
        <v>0</v>
      </c>
      <c r="S12" s="7">
        <v>1</v>
      </c>
      <c r="T12" s="7">
        <v>2</v>
      </c>
      <c r="U12" s="7">
        <v>2</v>
      </c>
      <c r="V12" s="7">
        <v>0</v>
      </c>
      <c r="W12" s="7">
        <v>1</v>
      </c>
      <c r="X12" s="7">
        <v>0</v>
      </c>
      <c r="Y12" s="7">
        <v>0</v>
      </c>
      <c r="Z12" s="7">
        <f t="shared" si="0"/>
        <v>333</v>
      </c>
      <c r="AA12" s="17">
        <f t="shared" si="1"/>
        <v>228</v>
      </c>
      <c r="AB12" s="7">
        <f t="shared" si="2"/>
        <v>93</v>
      </c>
      <c r="AC12" s="7">
        <f t="shared" si="3"/>
        <v>11</v>
      </c>
      <c r="AD12" s="7">
        <f t="shared" si="4"/>
        <v>0</v>
      </c>
      <c r="AE12" s="18">
        <f t="shared" si="5"/>
        <v>332</v>
      </c>
      <c r="AF12" s="19">
        <f t="shared" si="6"/>
        <v>68.674698795180717</v>
      </c>
      <c r="AG12" s="19">
        <f t="shared" si="7"/>
        <v>28.012048192771083</v>
      </c>
      <c r="AH12" s="19">
        <f t="shared" si="8"/>
        <v>3.3132530120481931</v>
      </c>
      <c r="AI12" s="7">
        <f t="shared" si="9"/>
        <v>0</v>
      </c>
    </row>
    <row r="13" spans="1:64" s="7" customFormat="1">
      <c r="A13" s="16" t="s">
        <v>49</v>
      </c>
      <c r="B13" s="7" t="s">
        <v>51</v>
      </c>
      <c r="C13" s="14">
        <v>659414</v>
      </c>
      <c r="D13" s="14">
        <v>5449522</v>
      </c>
      <c r="E13" s="15">
        <v>49.177779999999998</v>
      </c>
      <c r="F13" s="15">
        <v>-96.812600000000003</v>
      </c>
      <c r="G13" s="7">
        <v>0.5</v>
      </c>
      <c r="H13" s="7">
        <v>0.6</v>
      </c>
      <c r="I13" s="7" t="s">
        <v>42</v>
      </c>
      <c r="J13" s="7">
        <v>144</v>
      </c>
      <c r="K13" s="7">
        <v>0</v>
      </c>
      <c r="L13" s="7">
        <v>2</v>
      </c>
      <c r="M13" s="7">
        <v>0</v>
      </c>
      <c r="N13" s="7">
        <v>88</v>
      </c>
      <c r="O13" s="7">
        <v>3</v>
      </c>
      <c r="P13" s="7">
        <v>0</v>
      </c>
      <c r="Q13" s="7">
        <v>5</v>
      </c>
      <c r="R13" s="7">
        <v>0</v>
      </c>
      <c r="S13" s="7">
        <v>0</v>
      </c>
      <c r="T13" s="7">
        <v>1</v>
      </c>
      <c r="U13" s="7">
        <v>0</v>
      </c>
      <c r="V13" s="7">
        <v>2</v>
      </c>
      <c r="W13" s="7">
        <v>1</v>
      </c>
      <c r="X13" s="7">
        <v>0</v>
      </c>
      <c r="Y13" s="7">
        <v>0</v>
      </c>
      <c r="Z13" s="7">
        <f t="shared" si="0"/>
        <v>246</v>
      </c>
      <c r="AA13" s="17">
        <f t="shared" si="1"/>
        <v>148</v>
      </c>
      <c r="AB13" s="7">
        <f t="shared" si="2"/>
        <v>91</v>
      </c>
      <c r="AC13" s="7">
        <f t="shared" si="3"/>
        <v>6</v>
      </c>
      <c r="AD13" s="7">
        <f t="shared" si="4"/>
        <v>0</v>
      </c>
      <c r="AE13" s="18">
        <f t="shared" si="5"/>
        <v>245</v>
      </c>
      <c r="AF13" s="19">
        <f t="shared" si="6"/>
        <v>60.408163265306122</v>
      </c>
      <c r="AG13" s="19">
        <f t="shared" si="7"/>
        <v>37.142857142857146</v>
      </c>
      <c r="AH13" s="19">
        <f t="shared" si="8"/>
        <v>2.4489795918367347</v>
      </c>
      <c r="AI13" s="7">
        <f t="shared" si="9"/>
        <v>0</v>
      </c>
    </row>
    <row r="14" spans="1:64" s="7" customFormat="1">
      <c r="A14" s="16" t="s">
        <v>49</v>
      </c>
      <c r="B14" s="7" t="s">
        <v>50</v>
      </c>
      <c r="C14" s="14">
        <v>659414</v>
      </c>
      <c r="D14" s="14">
        <v>5449522</v>
      </c>
      <c r="E14" s="15">
        <v>49.177779999999998</v>
      </c>
      <c r="F14" s="15">
        <v>-96.812600000000003</v>
      </c>
      <c r="G14" s="7">
        <v>1.3</v>
      </c>
      <c r="H14" s="7">
        <v>1.4</v>
      </c>
      <c r="I14" s="7" t="s">
        <v>46</v>
      </c>
      <c r="J14" s="7">
        <v>302</v>
      </c>
      <c r="K14" s="7">
        <v>0</v>
      </c>
      <c r="L14" s="7">
        <v>2</v>
      </c>
      <c r="M14" s="7">
        <v>0</v>
      </c>
      <c r="N14" s="7">
        <v>67</v>
      </c>
      <c r="O14" s="7">
        <v>5</v>
      </c>
      <c r="P14" s="7">
        <v>0</v>
      </c>
      <c r="Q14" s="7">
        <v>15</v>
      </c>
      <c r="R14" s="7">
        <v>0</v>
      </c>
      <c r="S14" s="7">
        <v>0</v>
      </c>
      <c r="T14" s="7">
        <v>0</v>
      </c>
      <c r="U14" s="7">
        <v>3</v>
      </c>
      <c r="V14" s="7">
        <v>0</v>
      </c>
      <c r="W14" s="7">
        <v>0</v>
      </c>
      <c r="X14" s="7">
        <v>0</v>
      </c>
      <c r="Y14" s="43">
        <f>'Table 9'!Y14+'Table 10'!Y14</f>
        <v>0</v>
      </c>
      <c r="Z14" s="7">
        <f t="shared" si="0"/>
        <v>394</v>
      </c>
      <c r="AA14" s="17">
        <f t="shared" si="1"/>
        <v>304</v>
      </c>
      <c r="AB14" s="7">
        <f t="shared" si="2"/>
        <v>72</v>
      </c>
      <c r="AC14" s="7">
        <f t="shared" si="3"/>
        <v>18</v>
      </c>
      <c r="AD14" s="7">
        <f t="shared" si="4"/>
        <v>0</v>
      </c>
      <c r="AE14" s="18">
        <f t="shared" si="5"/>
        <v>394</v>
      </c>
      <c r="AF14" s="19">
        <f t="shared" si="6"/>
        <v>77.157360406091371</v>
      </c>
      <c r="AG14" s="19">
        <f t="shared" si="7"/>
        <v>18.274111675126903</v>
      </c>
      <c r="AH14" s="19">
        <f t="shared" si="8"/>
        <v>4.5685279187817258</v>
      </c>
      <c r="AI14" s="7">
        <f t="shared" si="9"/>
        <v>0</v>
      </c>
    </row>
    <row r="15" spans="1:64" s="7" customFormat="1">
      <c r="A15" s="98" t="s">
        <v>98</v>
      </c>
      <c r="B15" s="30" t="s">
        <v>99</v>
      </c>
      <c r="C15" s="55">
        <v>659458</v>
      </c>
      <c r="D15" s="55">
        <v>5449522</v>
      </c>
      <c r="E15" s="59">
        <v>49.177779999999998</v>
      </c>
      <c r="F15" s="59">
        <v>-96.812600000000003</v>
      </c>
      <c r="G15" s="38">
        <v>3.6</v>
      </c>
      <c r="H15" s="38">
        <v>3.7</v>
      </c>
      <c r="I15" s="36" t="s">
        <v>100</v>
      </c>
      <c r="J15" s="7">
        <f>'Table 9'!J15+'Table 10'!J15</f>
        <v>247</v>
      </c>
      <c r="K15" s="7">
        <f>'Table 9'!K15+'Table 10'!K15</f>
        <v>0</v>
      </c>
      <c r="L15" s="7">
        <f>'Table 9'!L15+'Table 10'!L15</f>
        <v>0</v>
      </c>
      <c r="M15" s="7">
        <f>'Table 9'!M15+'Table 10'!M15</f>
        <v>0</v>
      </c>
      <c r="N15" s="7">
        <f>'Table 9'!N15+'Table 10'!N15</f>
        <v>136</v>
      </c>
      <c r="O15" s="7">
        <f>'Table 9'!O15+'Table 10'!O15</f>
        <v>1</v>
      </c>
      <c r="P15" s="7">
        <f>'Table 9'!P15+'Table 10'!P15</f>
        <v>0</v>
      </c>
      <c r="Q15" s="7">
        <f>'Table 9'!Q15+'Table 10'!Q15</f>
        <v>14</v>
      </c>
      <c r="R15" s="7">
        <f>'Table 9'!R15+'Table 10'!R15</f>
        <v>0</v>
      </c>
      <c r="S15" s="7">
        <f>'Table 9'!S15+'Table 10'!S15</f>
        <v>0</v>
      </c>
      <c r="T15" s="7">
        <f>'Table 9'!T15+'Table 10'!T15</f>
        <v>3</v>
      </c>
      <c r="U15" s="7">
        <f>'Table 9'!U15+'Table 10'!U15</f>
        <v>0</v>
      </c>
      <c r="V15" s="7">
        <f>'Table 9'!V15+'Table 10'!V15</f>
        <v>1</v>
      </c>
      <c r="W15" s="7">
        <f>'Table 9'!W15+'Table 10'!W15</f>
        <v>0</v>
      </c>
      <c r="X15" s="7">
        <f>'Table 9'!X15+'Table 10'!X15</f>
        <v>0</v>
      </c>
      <c r="Y15" s="7">
        <f>'Table 9'!Y15+'Table 10'!Y15</f>
        <v>0</v>
      </c>
      <c r="Z15" s="7">
        <f t="shared" si="0"/>
        <v>402</v>
      </c>
      <c r="AA15" s="17">
        <f t="shared" si="1"/>
        <v>248</v>
      </c>
      <c r="AB15" s="7">
        <f t="shared" si="2"/>
        <v>137</v>
      </c>
      <c r="AC15" s="7">
        <f t="shared" si="3"/>
        <v>17</v>
      </c>
      <c r="AD15" s="7">
        <f t="shared" si="4"/>
        <v>0</v>
      </c>
      <c r="AE15" s="18">
        <f t="shared" si="5"/>
        <v>402</v>
      </c>
      <c r="AF15" s="19">
        <f t="shared" si="6"/>
        <v>61.691542288557208</v>
      </c>
      <c r="AG15" s="19">
        <f t="shared" si="7"/>
        <v>34.079601990049753</v>
      </c>
      <c r="AH15" s="19">
        <f t="shared" si="8"/>
        <v>4.2288557213930353</v>
      </c>
      <c r="AI15" s="7">
        <f t="shared" si="9"/>
        <v>0</v>
      </c>
    </row>
    <row r="16" spans="1:64" s="7" customFormat="1">
      <c r="A16" s="16" t="s">
        <v>52</v>
      </c>
      <c r="B16" s="7" t="s">
        <v>53</v>
      </c>
      <c r="C16" s="14">
        <v>656090</v>
      </c>
      <c r="D16" s="14">
        <v>5444574</v>
      </c>
      <c r="E16" s="15">
        <v>49.134162000000003</v>
      </c>
      <c r="F16" s="15">
        <v>-96.860100000000003</v>
      </c>
      <c r="G16" s="7">
        <v>1.2</v>
      </c>
      <c r="H16" s="7">
        <v>1.3</v>
      </c>
      <c r="I16" s="7" t="s">
        <v>46</v>
      </c>
      <c r="J16" s="7">
        <v>189</v>
      </c>
      <c r="K16" s="7">
        <v>0</v>
      </c>
      <c r="L16" s="7">
        <v>0</v>
      </c>
      <c r="M16" s="7">
        <v>0</v>
      </c>
      <c r="N16" s="7">
        <v>73</v>
      </c>
      <c r="O16" s="7">
        <v>4</v>
      </c>
      <c r="P16" s="7">
        <v>2</v>
      </c>
      <c r="Q16" s="7">
        <v>15</v>
      </c>
      <c r="R16" s="7">
        <v>0</v>
      </c>
      <c r="S16" s="7">
        <v>0</v>
      </c>
      <c r="T16" s="7">
        <v>1</v>
      </c>
      <c r="U16" s="7">
        <v>0</v>
      </c>
      <c r="V16" s="7">
        <v>0</v>
      </c>
      <c r="W16" s="7">
        <v>0</v>
      </c>
      <c r="X16" s="7">
        <v>0</v>
      </c>
      <c r="Y16" s="43">
        <f>'Table 9'!Y16+'Table 10'!Y16</f>
        <v>0</v>
      </c>
      <c r="Z16" s="7">
        <f t="shared" si="0"/>
        <v>284</v>
      </c>
      <c r="AA16" s="17">
        <f t="shared" si="1"/>
        <v>189</v>
      </c>
      <c r="AB16" s="7">
        <f t="shared" si="2"/>
        <v>79</v>
      </c>
      <c r="AC16" s="7">
        <f t="shared" si="3"/>
        <v>16</v>
      </c>
      <c r="AD16" s="7">
        <f t="shared" si="4"/>
        <v>0</v>
      </c>
      <c r="AE16" s="18">
        <f t="shared" si="5"/>
        <v>284</v>
      </c>
      <c r="AF16" s="19">
        <f t="shared" si="6"/>
        <v>66.549295774647888</v>
      </c>
      <c r="AG16" s="19">
        <f t="shared" si="7"/>
        <v>27.816901408450708</v>
      </c>
      <c r="AH16" s="19">
        <f t="shared" si="8"/>
        <v>5.6338028169014089</v>
      </c>
      <c r="AI16" s="7">
        <f t="shared" si="9"/>
        <v>0</v>
      </c>
    </row>
    <row r="17" spans="1:35" s="43" customFormat="1">
      <c r="A17" s="99" t="s">
        <v>54</v>
      </c>
      <c r="B17" s="43" t="s">
        <v>55</v>
      </c>
      <c r="C17" s="44">
        <v>650014</v>
      </c>
      <c r="D17" s="44">
        <v>5443894</v>
      </c>
      <c r="E17" s="45">
        <v>49.129559999999998</v>
      </c>
      <c r="F17" s="45">
        <v>-96.943600000000004</v>
      </c>
      <c r="G17" s="43">
        <v>1.3</v>
      </c>
      <c r="H17" s="43">
        <v>1.5</v>
      </c>
      <c r="I17" s="43" t="s">
        <v>46</v>
      </c>
      <c r="J17" s="43">
        <v>283</v>
      </c>
      <c r="K17" s="43">
        <v>0</v>
      </c>
      <c r="L17" s="43">
        <v>2</v>
      </c>
      <c r="M17" s="43">
        <v>0</v>
      </c>
      <c r="N17" s="43">
        <v>93</v>
      </c>
      <c r="O17" s="43">
        <v>1</v>
      </c>
      <c r="P17" s="43">
        <v>2</v>
      </c>
      <c r="Q17" s="43">
        <v>8</v>
      </c>
      <c r="R17" s="43">
        <v>1</v>
      </c>
      <c r="S17" s="43">
        <v>0</v>
      </c>
      <c r="T17" s="43">
        <v>2</v>
      </c>
      <c r="U17" s="43">
        <v>2</v>
      </c>
      <c r="V17" s="43">
        <v>0</v>
      </c>
      <c r="W17" s="43">
        <v>0</v>
      </c>
      <c r="X17" s="43">
        <v>0</v>
      </c>
      <c r="Y17" s="43">
        <f>'Table 9'!Y17+'Table 10'!Y17</f>
        <v>0</v>
      </c>
      <c r="Z17" s="7">
        <f t="shared" si="0"/>
        <v>394</v>
      </c>
      <c r="AA17" s="17">
        <f t="shared" si="1"/>
        <v>285</v>
      </c>
      <c r="AB17" s="7">
        <f t="shared" si="2"/>
        <v>96</v>
      </c>
      <c r="AC17" s="7">
        <f t="shared" si="3"/>
        <v>13</v>
      </c>
      <c r="AD17" s="7">
        <f t="shared" si="4"/>
        <v>0</v>
      </c>
      <c r="AE17" s="18">
        <f t="shared" si="5"/>
        <v>394</v>
      </c>
      <c r="AF17" s="19">
        <f t="shared" si="6"/>
        <v>72.335025380710661</v>
      </c>
      <c r="AG17" s="19">
        <f t="shared" si="7"/>
        <v>24.36548223350254</v>
      </c>
      <c r="AH17" s="19">
        <f t="shared" si="8"/>
        <v>3.2994923857868024</v>
      </c>
      <c r="AI17" s="7">
        <f t="shared" si="9"/>
        <v>0</v>
      </c>
    </row>
    <row r="18" spans="1:35" s="74" customFormat="1">
      <c r="A18" s="100" t="s">
        <v>80</v>
      </c>
      <c r="B18" s="30" t="s">
        <v>88</v>
      </c>
      <c r="C18" s="55">
        <v>666273</v>
      </c>
      <c r="D18" s="55">
        <v>5448153</v>
      </c>
      <c r="E18" s="58">
        <v>49.163660397500003</v>
      </c>
      <c r="F18" s="58">
        <v>-96.719167052299994</v>
      </c>
      <c r="G18" s="38">
        <v>0.7</v>
      </c>
      <c r="H18" s="38">
        <v>1.1000000000000001</v>
      </c>
      <c r="I18" s="36" t="s">
        <v>46</v>
      </c>
      <c r="J18" s="43">
        <f>'Table 9'!J18+'Table 10'!J18</f>
        <v>378</v>
      </c>
      <c r="K18" s="43">
        <f>'Table 9'!K18+'Table 10'!K18</f>
        <v>0</v>
      </c>
      <c r="L18" s="43">
        <f>'Table 9'!L18+'Table 10'!L18</f>
        <v>0</v>
      </c>
      <c r="M18" s="43">
        <f>'Table 9'!M18+'Table 10'!M18</f>
        <v>0</v>
      </c>
      <c r="N18" s="43">
        <f>'Table 9'!N18+'Table 10'!N18</f>
        <v>81</v>
      </c>
      <c r="O18" s="43">
        <f>'Table 9'!O18+'Table 10'!O18</f>
        <v>1</v>
      </c>
      <c r="P18" s="43">
        <f>'Table 9'!P18+'Table 10'!P18</f>
        <v>0</v>
      </c>
      <c r="Q18" s="43">
        <f>'Table 9'!Q18+'Table 10'!Q18</f>
        <v>1</v>
      </c>
      <c r="R18" s="43">
        <f>'Table 9'!R18+'Table 10'!R18</f>
        <v>0</v>
      </c>
      <c r="S18" s="43">
        <f>'Table 9'!S18+'Table 10'!S18</f>
        <v>0</v>
      </c>
      <c r="T18" s="43">
        <f>'Table 9'!T18+'Table 10'!T18</f>
        <v>3</v>
      </c>
      <c r="U18" s="43">
        <f>'Table 9'!U18+'Table 10'!U18</f>
        <v>0</v>
      </c>
      <c r="V18" s="43">
        <f>'Table 9'!V18+'Table 10'!V18</f>
        <v>1</v>
      </c>
      <c r="W18" s="43">
        <f>'Table 9'!W18+'Table 10'!W18</f>
        <v>2</v>
      </c>
      <c r="X18" s="43">
        <f>'Table 9'!X18+'Table 10'!X18</f>
        <v>0</v>
      </c>
      <c r="Y18" s="43">
        <f>'Table 9'!Y18+'Table 10'!Y18</f>
        <v>0</v>
      </c>
      <c r="Z18" s="7">
        <f t="shared" si="0"/>
        <v>467</v>
      </c>
      <c r="AA18" s="17">
        <f t="shared" si="1"/>
        <v>379</v>
      </c>
      <c r="AB18" s="7">
        <f t="shared" si="2"/>
        <v>82</v>
      </c>
      <c r="AC18" s="7">
        <f t="shared" si="3"/>
        <v>4</v>
      </c>
      <c r="AD18" s="7">
        <f t="shared" si="4"/>
        <v>0</v>
      </c>
      <c r="AE18" s="18">
        <f t="shared" si="5"/>
        <v>465</v>
      </c>
      <c r="AF18" s="19">
        <f t="shared" si="6"/>
        <v>81.505376344086017</v>
      </c>
      <c r="AG18" s="19">
        <f t="shared" si="7"/>
        <v>17.634408602150536</v>
      </c>
      <c r="AH18" s="19">
        <f t="shared" si="8"/>
        <v>0.86021505376344087</v>
      </c>
      <c r="AI18" s="7">
        <f t="shared" si="9"/>
        <v>0</v>
      </c>
    </row>
    <row r="19" spans="1:35">
      <c r="A19" s="100" t="s">
        <v>81</v>
      </c>
      <c r="B19" s="30" t="s">
        <v>89</v>
      </c>
      <c r="C19" s="55">
        <v>652724</v>
      </c>
      <c r="D19" s="30">
        <v>5472031</v>
      </c>
      <c r="E19" s="58">
        <v>49.381823626900001</v>
      </c>
      <c r="F19" s="58">
        <v>-96.895774168800003</v>
      </c>
      <c r="G19" s="36">
        <v>0.1</v>
      </c>
      <c r="H19" s="36">
        <v>0.3</v>
      </c>
      <c r="I19" s="57" t="s">
        <v>123</v>
      </c>
      <c r="J19" s="43">
        <f>'Table 9'!J19+'Table 10'!J19</f>
        <v>342</v>
      </c>
      <c r="K19" s="43">
        <f>'Table 9'!K19+'Table 10'!K19</f>
        <v>0</v>
      </c>
      <c r="L19" s="43">
        <f>'Table 9'!L19+'Table 10'!L19</f>
        <v>0</v>
      </c>
      <c r="M19" s="43">
        <f>'Table 9'!M19+'Table 10'!M19</f>
        <v>0</v>
      </c>
      <c r="N19" s="43">
        <f>'Table 9'!N19+'Table 10'!N19</f>
        <v>300</v>
      </c>
      <c r="O19" s="43">
        <f>'Table 9'!O19+'Table 10'!O19</f>
        <v>0</v>
      </c>
      <c r="P19" s="43">
        <f>'Table 9'!P19+'Table 10'!P19</f>
        <v>0</v>
      </c>
      <c r="Q19" s="43">
        <f>'Table 9'!Q19+'Table 10'!Q19</f>
        <v>0</v>
      </c>
      <c r="R19" s="43">
        <f>'Table 9'!R19+'Table 10'!R19</f>
        <v>0</v>
      </c>
      <c r="S19" s="43">
        <f>'Table 9'!S19+'Table 10'!S19</f>
        <v>5</v>
      </c>
      <c r="T19" s="43">
        <f>'Table 9'!T19+'Table 10'!T19</f>
        <v>30</v>
      </c>
      <c r="U19" s="43">
        <f>'Table 9'!U19+'Table 10'!U19</f>
        <v>0</v>
      </c>
      <c r="V19" s="43">
        <f>'Table 9'!V19+'Table 10'!V19</f>
        <v>1</v>
      </c>
      <c r="W19" s="43">
        <f>'Table 9'!W19+'Table 10'!W19</f>
        <v>2</v>
      </c>
      <c r="X19" s="43">
        <f>'Table 9'!X19+'Table 10'!X19</f>
        <v>1</v>
      </c>
      <c r="Y19" s="43">
        <f>'Table 9'!Y19+'Table 10'!Y19</f>
        <v>0</v>
      </c>
      <c r="Z19" s="7">
        <f t="shared" si="0"/>
        <v>681</v>
      </c>
      <c r="AA19" s="17">
        <f t="shared" si="1"/>
        <v>343</v>
      </c>
      <c r="AB19" s="7">
        <f t="shared" si="2"/>
        <v>300</v>
      </c>
      <c r="AC19" s="7">
        <f t="shared" si="3"/>
        <v>35</v>
      </c>
      <c r="AD19" s="7">
        <f t="shared" si="4"/>
        <v>0</v>
      </c>
      <c r="AE19" s="18">
        <f t="shared" si="5"/>
        <v>678</v>
      </c>
      <c r="AF19" s="19">
        <f t="shared" si="6"/>
        <v>50.589970501474923</v>
      </c>
      <c r="AG19" s="19">
        <f t="shared" si="7"/>
        <v>44.247787610619469</v>
      </c>
      <c r="AH19" s="19">
        <f t="shared" si="8"/>
        <v>5.1622418879056049</v>
      </c>
      <c r="AI19" s="7">
        <f t="shared" si="9"/>
        <v>0</v>
      </c>
    </row>
    <row r="20" spans="1:35">
      <c r="A20" s="100" t="s">
        <v>82</v>
      </c>
      <c r="B20" s="30" t="s">
        <v>90</v>
      </c>
      <c r="C20" s="55">
        <v>652794</v>
      </c>
      <c r="D20" s="30">
        <v>5471974</v>
      </c>
      <c r="E20" s="58">
        <v>49.381293704299999</v>
      </c>
      <c r="F20" s="58">
        <v>-96.894832288399996</v>
      </c>
      <c r="G20" s="36">
        <v>0.9</v>
      </c>
      <c r="H20" s="36">
        <v>1</v>
      </c>
      <c r="I20" s="36" t="s">
        <v>46</v>
      </c>
      <c r="J20" s="43">
        <f>'Table 9'!J20+'Table 10'!J20</f>
        <v>338</v>
      </c>
      <c r="K20" s="43">
        <f>'Table 9'!K20+'Table 10'!K20</f>
        <v>0</v>
      </c>
      <c r="L20" s="43">
        <f>'Table 9'!L20+'Table 10'!L20</f>
        <v>0</v>
      </c>
      <c r="M20" s="43">
        <f>'Table 9'!M20+'Table 10'!M20</f>
        <v>0</v>
      </c>
      <c r="N20" s="43">
        <f>'Table 9'!N20+'Table 10'!N20</f>
        <v>143</v>
      </c>
      <c r="O20" s="43">
        <f>'Table 9'!O20+'Table 10'!O20</f>
        <v>5</v>
      </c>
      <c r="P20" s="43">
        <f>'Table 9'!P20+'Table 10'!P20</f>
        <v>0</v>
      </c>
      <c r="Q20" s="43">
        <f>'Table 9'!Q20+'Table 10'!Q20</f>
        <v>0</v>
      </c>
      <c r="R20" s="43">
        <f>'Table 9'!R20+'Table 10'!R20</f>
        <v>0</v>
      </c>
      <c r="S20" s="43">
        <f>'Table 9'!S20+'Table 10'!S20</f>
        <v>1</v>
      </c>
      <c r="T20" s="43">
        <f>'Table 9'!T20+'Table 10'!T20</f>
        <v>17</v>
      </c>
      <c r="U20" s="43">
        <f>'Table 9'!U20+'Table 10'!U20</f>
        <v>1</v>
      </c>
      <c r="V20" s="43">
        <f>'Table 9'!V20+'Table 10'!V20</f>
        <v>1</v>
      </c>
      <c r="W20" s="43">
        <f>'Table 9'!W20+'Table 10'!W20</f>
        <v>0</v>
      </c>
      <c r="X20" s="43">
        <f>'Table 9'!X20+'Table 10'!X20</f>
        <v>1</v>
      </c>
      <c r="Y20" s="43">
        <f>'Table 9'!Y20+'Table 10'!Y20</f>
        <v>1</v>
      </c>
      <c r="Z20" s="7">
        <f t="shared" si="0"/>
        <v>508</v>
      </c>
      <c r="AA20" s="17">
        <f t="shared" si="1"/>
        <v>340</v>
      </c>
      <c r="AB20" s="7">
        <f t="shared" si="2"/>
        <v>148</v>
      </c>
      <c r="AC20" s="7">
        <f t="shared" si="3"/>
        <v>19</v>
      </c>
      <c r="AD20" s="7">
        <f t="shared" si="4"/>
        <v>0</v>
      </c>
      <c r="AE20" s="18">
        <f t="shared" si="5"/>
        <v>507</v>
      </c>
      <c r="AF20" s="19">
        <f t="shared" si="6"/>
        <v>67.061143984220905</v>
      </c>
      <c r="AG20" s="19">
        <f t="shared" si="7"/>
        <v>29.191321499013807</v>
      </c>
      <c r="AH20" s="19">
        <f t="shared" si="8"/>
        <v>3.7475345167652856</v>
      </c>
      <c r="AI20" s="7">
        <f t="shared" si="9"/>
        <v>0</v>
      </c>
    </row>
    <row r="21" spans="1:35">
      <c r="A21" s="98" t="s">
        <v>83</v>
      </c>
      <c r="B21" s="29" t="s">
        <v>91</v>
      </c>
      <c r="C21" s="54">
        <v>648820</v>
      </c>
      <c r="D21" s="54">
        <v>5455772</v>
      </c>
      <c r="E21" s="59">
        <v>49.236631490400001</v>
      </c>
      <c r="F21" s="59">
        <v>-96.9555864262</v>
      </c>
      <c r="G21" s="61">
        <v>1.2</v>
      </c>
      <c r="H21" s="61">
        <v>1.6</v>
      </c>
      <c r="I21" s="57" t="s">
        <v>46</v>
      </c>
      <c r="J21" s="43">
        <f>'Table 9'!J21+'Table 10'!J21</f>
        <v>426</v>
      </c>
      <c r="K21" s="43">
        <f>'Table 9'!K21+'Table 10'!K21</f>
        <v>2</v>
      </c>
      <c r="L21" s="43">
        <f>'Table 9'!L21+'Table 10'!L21</f>
        <v>2</v>
      </c>
      <c r="M21" s="43">
        <f>'Table 9'!M21+'Table 10'!M21</f>
        <v>0</v>
      </c>
      <c r="N21" s="43">
        <f>'Table 9'!N21+'Table 10'!N21</f>
        <v>89</v>
      </c>
      <c r="O21" s="43">
        <f>'Table 9'!O21+'Table 10'!O21</f>
        <v>1</v>
      </c>
      <c r="P21" s="43">
        <f>'Table 9'!P21+'Table 10'!P21</f>
        <v>0</v>
      </c>
      <c r="Q21" s="43">
        <f>'Table 9'!Q21+'Table 10'!Q21</f>
        <v>11</v>
      </c>
      <c r="R21" s="43">
        <f>'Table 9'!R21+'Table 10'!R21</f>
        <v>0</v>
      </c>
      <c r="S21" s="43">
        <f>'Table 9'!S21+'Table 10'!S21</f>
        <v>1</v>
      </c>
      <c r="T21" s="43">
        <f>'Table 9'!T21+'Table 10'!T21</f>
        <v>0</v>
      </c>
      <c r="U21" s="43">
        <f>'Table 9'!U21+'Table 10'!U21</f>
        <v>0</v>
      </c>
      <c r="V21" s="43">
        <f>'Table 9'!V21+'Table 10'!V21</f>
        <v>0</v>
      </c>
      <c r="W21" s="43">
        <f>'Table 9'!W21+'Table 10'!W21</f>
        <v>0</v>
      </c>
      <c r="X21" s="43">
        <f>'Table 9'!X21+'Table 10'!X21</f>
        <v>0</v>
      </c>
      <c r="Y21" s="43">
        <f>'Table 9'!Y21+'Table 10'!Y21</f>
        <v>1</v>
      </c>
      <c r="Z21" s="7">
        <f t="shared" si="0"/>
        <v>533</v>
      </c>
      <c r="AA21" s="17">
        <f t="shared" si="1"/>
        <v>431</v>
      </c>
      <c r="AB21" s="7">
        <f t="shared" si="2"/>
        <v>90</v>
      </c>
      <c r="AC21" s="7">
        <f t="shared" si="3"/>
        <v>12</v>
      </c>
      <c r="AD21" s="7">
        <f t="shared" si="4"/>
        <v>0</v>
      </c>
      <c r="AE21" s="18">
        <f t="shared" si="5"/>
        <v>533</v>
      </c>
      <c r="AF21" s="19">
        <f t="shared" si="6"/>
        <v>80.863039399624768</v>
      </c>
      <c r="AG21" s="19">
        <f t="shared" si="7"/>
        <v>16.885553470919323</v>
      </c>
      <c r="AH21" s="19">
        <f t="shared" si="8"/>
        <v>2.2514071294559099</v>
      </c>
      <c r="AI21" s="7">
        <f t="shared" si="9"/>
        <v>0</v>
      </c>
    </row>
    <row r="22" spans="1:35">
      <c r="A22" s="98" t="s">
        <v>84</v>
      </c>
      <c r="B22" s="29" t="s">
        <v>92</v>
      </c>
      <c r="C22" s="54">
        <v>653316</v>
      </c>
      <c r="D22" s="54">
        <v>5456072</v>
      </c>
      <c r="E22" s="59">
        <v>49.238218996500002</v>
      </c>
      <c r="F22" s="59">
        <v>-96.893750805899998</v>
      </c>
      <c r="G22" s="61">
        <v>0.8</v>
      </c>
      <c r="H22" s="61">
        <v>1.2</v>
      </c>
      <c r="I22" s="57" t="s">
        <v>46</v>
      </c>
      <c r="J22" s="43">
        <f>'Table 9'!J22+'Table 10'!J22</f>
        <v>377</v>
      </c>
      <c r="K22" s="43">
        <f>'Table 9'!K22+'Table 10'!K22</f>
        <v>0</v>
      </c>
      <c r="L22" s="43">
        <f>'Table 9'!L22+'Table 10'!L22</f>
        <v>0</v>
      </c>
      <c r="M22" s="43">
        <f>'Table 9'!M22+'Table 10'!M22</f>
        <v>0</v>
      </c>
      <c r="N22" s="43">
        <f>'Table 9'!N22+'Table 10'!N22</f>
        <v>80</v>
      </c>
      <c r="O22" s="43">
        <f>'Table 9'!O22+'Table 10'!O22</f>
        <v>0</v>
      </c>
      <c r="P22" s="43">
        <f>'Table 9'!P22+'Table 10'!P22</f>
        <v>0</v>
      </c>
      <c r="Q22" s="43">
        <f>'Table 9'!Q22+'Table 10'!Q22</f>
        <v>5</v>
      </c>
      <c r="R22" s="43">
        <f>'Table 9'!R22+'Table 10'!R22</f>
        <v>0</v>
      </c>
      <c r="S22" s="43">
        <f>'Table 9'!S22+'Table 10'!S22</f>
        <v>0</v>
      </c>
      <c r="T22" s="43">
        <f>'Table 9'!T22+'Table 10'!T22</f>
        <v>0</v>
      </c>
      <c r="U22" s="43">
        <f>'Table 9'!U22+'Table 10'!U22</f>
        <v>0</v>
      </c>
      <c r="V22" s="43">
        <f>'Table 9'!V22+'Table 10'!V22</f>
        <v>0</v>
      </c>
      <c r="W22" s="43">
        <f>'Table 9'!W22+'Table 10'!W22</f>
        <v>1</v>
      </c>
      <c r="X22" s="43">
        <f>'Table 9'!X22+'Table 10'!X22</f>
        <v>0</v>
      </c>
      <c r="Y22" s="43">
        <f>'Table 9'!Y22+'Table 10'!Y22</f>
        <v>0</v>
      </c>
      <c r="Z22" s="7">
        <f t="shared" si="0"/>
        <v>463</v>
      </c>
      <c r="AA22" s="17">
        <f t="shared" si="1"/>
        <v>377</v>
      </c>
      <c r="AB22" s="7">
        <f t="shared" si="2"/>
        <v>80</v>
      </c>
      <c r="AC22" s="7">
        <f t="shared" si="3"/>
        <v>5</v>
      </c>
      <c r="AD22" s="7">
        <f t="shared" si="4"/>
        <v>0</v>
      </c>
      <c r="AE22" s="18">
        <f t="shared" si="5"/>
        <v>462</v>
      </c>
      <c r="AF22" s="19">
        <f t="shared" si="6"/>
        <v>81.601731601731601</v>
      </c>
      <c r="AG22" s="19">
        <f t="shared" si="7"/>
        <v>17.316017316017316</v>
      </c>
      <c r="AH22" s="19">
        <f t="shared" si="8"/>
        <v>1.0822510822510822</v>
      </c>
      <c r="AI22" s="7">
        <f t="shared" si="9"/>
        <v>0</v>
      </c>
    </row>
    <row r="23" spans="1:35">
      <c r="A23" s="98" t="s">
        <v>84</v>
      </c>
      <c r="B23" s="29" t="s">
        <v>93</v>
      </c>
      <c r="C23" s="54">
        <v>653316</v>
      </c>
      <c r="D23" s="54">
        <v>5456072</v>
      </c>
      <c r="E23" s="59">
        <v>49.238218996500002</v>
      </c>
      <c r="F23" s="59">
        <v>-96.893750805899998</v>
      </c>
      <c r="G23" s="61">
        <v>0.3</v>
      </c>
      <c r="H23" s="61">
        <v>0.4</v>
      </c>
      <c r="I23" s="57" t="s">
        <v>123</v>
      </c>
      <c r="J23" s="43">
        <f>'Table 9'!J23+'Table 10'!J23</f>
        <v>607</v>
      </c>
      <c r="K23" s="43">
        <f>'Table 9'!K23+'Table 10'!K23</f>
        <v>0</v>
      </c>
      <c r="L23" s="43">
        <f>'Table 9'!L23+'Table 10'!L23</f>
        <v>0</v>
      </c>
      <c r="M23" s="43">
        <f>'Table 9'!M23+'Table 10'!M23</f>
        <v>0</v>
      </c>
      <c r="N23" s="43">
        <f>'Table 9'!N23+'Table 10'!N23</f>
        <v>188</v>
      </c>
      <c r="O23" s="43">
        <f>'Table 9'!O23+'Table 10'!O23</f>
        <v>10</v>
      </c>
      <c r="P23" s="43">
        <f>'Table 9'!P23+'Table 10'!P23</f>
        <v>0</v>
      </c>
      <c r="Q23" s="43">
        <f>'Table 9'!Q23+'Table 10'!Q23</f>
        <v>0</v>
      </c>
      <c r="R23" s="43">
        <f>'Table 9'!R23+'Table 10'!R23</f>
        <v>1</v>
      </c>
      <c r="S23" s="43">
        <f>'Table 9'!S23+'Table 10'!S23</f>
        <v>2</v>
      </c>
      <c r="T23" s="43">
        <f>'Table 9'!T23+'Table 10'!T23</f>
        <v>12</v>
      </c>
      <c r="U23" s="43">
        <f>'Table 9'!U23+'Table 10'!U23</f>
        <v>0</v>
      </c>
      <c r="V23" s="43">
        <f>'Table 9'!V23+'Table 10'!V23</f>
        <v>0</v>
      </c>
      <c r="W23" s="43">
        <f>'Table 9'!W23+'Table 10'!W23</f>
        <v>0</v>
      </c>
      <c r="X23" s="43">
        <f>'Table 9'!X23+'Table 10'!X23</f>
        <v>0</v>
      </c>
      <c r="Y23" s="43">
        <f>'Table 9'!Y23+'Table 10'!Y23</f>
        <v>0</v>
      </c>
      <c r="Z23" s="7">
        <f t="shared" si="0"/>
        <v>820</v>
      </c>
      <c r="AA23" s="17">
        <f t="shared" si="1"/>
        <v>607</v>
      </c>
      <c r="AB23" s="7">
        <f t="shared" si="2"/>
        <v>198</v>
      </c>
      <c r="AC23" s="7">
        <f t="shared" si="3"/>
        <v>15</v>
      </c>
      <c r="AD23" s="7">
        <f t="shared" si="4"/>
        <v>0</v>
      </c>
      <c r="AE23" s="18">
        <f t="shared" si="5"/>
        <v>820</v>
      </c>
      <c r="AF23" s="19">
        <f t="shared" si="6"/>
        <v>74.024390243902445</v>
      </c>
      <c r="AG23" s="19">
        <f t="shared" si="7"/>
        <v>24.146341463414632</v>
      </c>
      <c r="AH23" s="19">
        <f t="shared" si="8"/>
        <v>1.8292682926829267</v>
      </c>
      <c r="AI23" s="7">
        <f t="shared" si="9"/>
        <v>0</v>
      </c>
    </row>
    <row r="24" spans="1:35">
      <c r="A24" s="98" t="s">
        <v>85</v>
      </c>
      <c r="B24" s="29" t="s">
        <v>94</v>
      </c>
      <c r="C24" s="57">
        <v>666271</v>
      </c>
      <c r="D24" s="57">
        <v>5462795</v>
      </c>
      <c r="E24" s="59">
        <v>49.295264762599999</v>
      </c>
      <c r="F24" s="59">
        <v>-96.713125033300003</v>
      </c>
      <c r="G24" s="61">
        <v>0.7</v>
      </c>
      <c r="H24" s="61">
        <v>0.9</v>
      </c>
      <c r="I24" s="57" t="s">
        <v>46</v>
      </c>
      <c r="J24" s="43">
        <f>'Table 9'!J24+'Table 10'!J24</f>
        <v>333</v>
      </c>
      <c r="K24" s="43">
        <f>'Table 9'!K24+'Table 10'!K24</f>
        <v>0</v>
      </c>
      <c r="L24" s="43">
        <f>'Table 9'!L24+'Table 10'!L24</f>
        <v>0</v>
      </c>
      <c r="M24" s="43">
        <f>'Table 9'!M24+'Table 10'!M24</f>
        <v>0</v>
      </c>
      <c r="N24" s="43">
        <f>'Table 9'!N24+'Table 10'!N24</f>
        <v>119</v>
      </c>
      <c r="O24" s="43">
        <f>'Table 9'!O24+'Table 10'!O24</f>
        <v>0</v>
      </c>
      <c r="P24" s="43">
        <f>'Table 9'!P24+'Table 10'!P24</f>
        <v>0</v>
      </c>
      <c r="Q24" s="43">
        <f>'Table 9'!Q24+'Table 10'!Q24</f>
        <v>16</v>
      </c>
      <c r="R24" s="43">
        <f>'Table 9'!R24+'Table 10'!R24</f>
        <v>0</v>
      </c>
      <c r="S24" s="43">
        <f>'Table 9'!S24+'Table 10'!S24</f>
        <v>0</v>
      </c>
      <c r="T24" s="43">
        <f>'Table 9'!T24+'Table 10'!T24</f>
        <v>0</v>
      </c>
      <c r="U24" s="43">
        <f>'Table 9'!U24+'Table 10'!U24</f>
        <v>0</v>
      </c>
      <c r="V24" s="43">
        <f>'Table 9'!V24+'Table 10'!V24</f>
        <v>0</v>
      </c>
      <c r="W24" s="43">
        <f>'Table 9'!W24+'Table 10'!W24</f>
        <v>0</v>
      </c>
      <c r="X24" s="43">
        <f>'Table 9'!X24+'Table 10'!X24</f>
        <v>0</v>
      </c>
      <c r="Y24" s="43">
        <f>'Table 9'!Y24+'Table 10'!Y24</f>
        <v>0</v>
      </c>
      <c r="Z24" s="7">
        <f t="shared" si="0"/>
        <v>468</v>
      </c>
      <c r="AA24" s="17">
        <f t="shared" si="1"/>
        <v>333</v>
      </c>
      <c r="AB24" s="7">
        <f t="shared" si="2"/>
        <v>119</v>
      </c>
      <c r="AC24" s="7">
        <f t="shared" si="3"/>
        <v>16</v>
      </c>
      <c r="AD24" s="7">
        <f t="shared" si="4"/>
        <v>0</v>
      </c>
      <c r="AE24" s="18">
        <f t="shared" si="5"/>
        <v>468</v>
      </c>
      <c r="AF24" s="19">
        <f t="shared" si="6"/>
        <v>71.15384615384616</v>
      </c>
      <c r="AG24" s="19">
        <f t="shared" si="7"/>
        <v>25.427350427350426</v>
      </c>
      <c r="AH24" s="19">
        <f t="shared" si="8"/>
        <v>3.4188034188034191</v>
      </c>
      <c r="AI24" s="7">
        <f t="shared" si="9"/>
        <v>0</v>
      </c>
    </row>
    <row r="25" spans="1:35">
      <c r="A25" s="98" t="s">
        <v>86</v>
      </c>
      <c r="B25" s="29" t="s">
        <v>95</v>
      </c>
      <c r="C25" s="57">
        <v>652039</v>
      </c>
      <c r="D25" s="57">
        <v>5469036</v>
      </c>
      <c r="E25" s="59">
        <v>49.355072840600002</v>
      </c>
      <c r="F25" s="59">
        <v>-96.906349530699998</v>
      </c>
      <c r="G25" s="61">
        <v>0.9</v>
      </c>
      <c r="H25" s="61">
        <v>1.2</v>
      </c>
      <c r="I25" s="57" t="s">
        <v>46</v>
      </c>
      <c r="J25" s="43">
        <f>'Table 9'!J25+'Table 10'!J25</f>
        <v>422</v>
      </c>
      <c r="K25" s="43">
        <f>'Table 9'!K25+'Table 10'!K25</f>
        <v>0</v>
      </c>
      <c r="L25" s="43">
        <f>'Table 9'!L25+'Table 10'!L25</f>
        <v>1</v>
      </c>
      <c r="M25" s="43">
        <f>'Table 9'!M25+'Table 10'!M25</f>
        <v>0</v>
      </c>
      <c r="N25" s="43">
        <f>'Table 9'!N25+'Table 10'!N25</f>
        <v>93</v>
      </c>
      <c r="O25" s="43">
        <f>'Table 9'!O25+'Table 10'!O25</f>
        <v>0</v>
      </c>
      <c r="P25" s="43">
        <f>'Table 9'!P25+'Table 10'!P25</f>
        <v>1</v>
      </c>
      <c r="Q25" s="43">
        <f>'Table 9'!Q25+'Table 10'!Q25</f>
        <v>4</v>
      </c>
      <c r="R25" s="43">
        <f>'Table 9'!R25+'Table 10'!R25</f>
        <v>0</v>
      </c>
      <c r="S25" s="43">
        <f>'Table 9'!S25+'Table 10'!S25</f>
        <v>0</v>
      </c>
      <c r="T25" s="43">
        <f>'Table 9'!T25+'Table 10'!T25</f>
        <v>4</v>
      </c>
      <c r="U25" s="43">
        <f>'Table 9'!U25+'Table 10'!U25</f>
        <v>0</v>
      </c>
      <c r="V25" s="43">
        <f>'Table 9'!V25+'Table 10'!V25</f>
        <v>0</v>
      </c>
      <c r="W25" s="43">
        <f>'Table 9'!W25+'Table 10'!W25</f>
        <v>0</v>
      </c>
      <c r="X25" s="43">
        <f>'Table 9'!X25+'Table 10'!X25</f>
        <v>0</v>
      </c>
      <c r="Y25" s="43">
        <f>'Table 9'!Y25+'Table 10'!Y25</f>
        <v>0</v>
      </c>
      <c r="Z25" s="7">
        <f t="shared" si="0"/>
        <v>525</v>
      </c>
      <c r="AA25" s="17">
        <f t="shared" si="1"/>
        <v>423</v>
      </c>
      <c r="AB25" s="7">
        <f t="shared" si="2"/>
        <v>94</v>
      </c>
      <c r="AC25" s="7">
        <f t="shared" si="3"/>
        <v>8</v>
      </c>
      <c r="AD25" s="7">
        <f t="shared" si="4"/>
        <v>0</v>
      </c>
      <c r="AE25" s="18">
        <f t="shared" si="5"/>
        <v>525</v>
      </c>
      <c r="AF25" s="19">
        <f t="shared" si="6"/>
        <v>80.571428571428569</v>
      </c>
      <c r="AG25" s="19">
        <f t="shared" si="7"/>
        <v>17.904761904761905</v>
      </c>
      <c r="AH25" s="19">
        <f t="shared" si="8"/>
        <v>1.5238095238095237</v>
      </c>
      <c r="AI25" s="7">
        <f t="shared" si="9"/>
        <v>0</v>
      </c>
    </row>
    <row r="26" spans="1:35">
      <c r="A26" s="101" t="s">
        <v>87</v>
      </c>
      <c r="B26" s="33" t="s">
        <v>96</v>
      </c>
      <c r="C26" s="77">
        <v>651901</v>
      </c>
      <c r="D26" s="77">
        <v>5469026</v>
      </c>
      <c r="E26" s="78">
        <v>49.355017343500002</v>
      </c>
      <c r="F26" s="78">
        <v>-96.908252348199994</v>
      </c>
      <c r="G26" s="80">
        <v>1.2</v>
      </c>
      <c r="H26" s="80">
        <v>1.3</v>
      </c>
      <c r="I26" s="77" t="s">
        <v>97</v>
      </c>
      <c r="J26" s="81">
        <f>'Table 9'!J26+'Table 10'!J26</f>
        <v>315</v>
      </c>
      <c r="K26" s="81">
        <f>'Table 9'!K26+'Table 10'!K26</f>
        <v>0</v>
      </c>
      <c r="L26" s="81">
        <f>'Table 9'!L26+'Table 10'!L26</f>
        <v>4</v>
      </c>
      <c r="M26" s="81">
        <f>'Table 9'!M26+'Table 10'!M26</f>
        <v>0</v>
      </c>
      <c r="N26" s="81">
        <f>'Table 9'!N26+'Table 10'!N26</f>
        <v>91</v>
      </c>
      <c r="O26" s="81">
        <f>'Table 9'!O26+'Table 10'!O26</f>
        <v>0</v>
      </c>
      <c r="P26" s="81">
        <f>'Table 9'!P26+'Table 10'!P26</f>
        <v>2</v>
      </c>
      <c r="Q26" s="81">
        <f>'Table 9'!Q26+'Table 10'!Q26</f>
        <v>13</v>
      </c>
      <c r="R26" s="81">
        <f>'Table 9'!R26+'Table 10'!R26</f>
        <v>0</v>
      </c>
      <c r="S26" s="81">
        <f>'Table 9'!S26+'Table 10'!S26</f>
        <v>3</v>
      </c>
      <c r="T26" s="81">
        <f>'Table 9'!T26+'Table 10'!T26</f>
        <v>0</v>
      </c>
      <c r="U26" s="81">
        <f>'Table 9'!U26+'Table 10'!U26</f>
        <v>0</v>
      </c>
      <c r="V26" s="81">
        <f>'Table 9'!V26+'Table 10'!V26</f>
        <v>0</v>
      </c>
      <c r="W26" s="81">
        <f>'Table 9'!W26+'Table 10'!W26</f>
        <v>0</v>
      </c>
      <c r="X26" s="81">
        <f>'Table 9'!X26+'Table 10'!X26</f>
        <v>0</v>
      </c>
      <c r="Y26" s="81">
        <f>'Table 9'!Y26+'Table 10'!Y26</f>
        <v>0</v>
      </c>
      <c r="Z26" s="81">
        <f t="shared" si="0"/>
        <v>428</v>
      </c>
      <c r="AA26" s="84">
        <f t="shared" si="1"/>
        <v>319</v>
      </c>
      <c r="AB26" s="81">
        <f t="shared" si="2"/>
        <v>93</v>
      </c>
      <c r="AC26" s="81">
        <f t="shared" si="3"/>
        <v>16</v>
      </c>
      <c r="AD26" s="81">
        <f t="shared" si="4"/>
        <v>0</v>
      </c>
      <c r="AE26" s="85">
        <f t="shared" si="5"/>
        <v>428</v>
      </c>
      <c r="AF26" s="86">
        <f t="shared" si="6"/>
        <v>74.532710280373834</v>
      </c>
      <c r="AG26" s="86">
        <f t="shared" si="7"/>
        <v>21.728971962616821</v>
      </c>
      <c r="AH26" s="86">
        <f t="shared" si="8"/>
        <v>3.7383177570093453</v>
      </c>
      <c r="AI26" s="81">
        <f t="shared" si="9"/>
        <v>0</v>
      </c>
    </row>
    <row r="27" spans="1:35" ht="15">
      <c r="A27" s="16" t="s">
        <v>125</v>
      </c>
      <c r="C27" s="14"/>
      <c r="D27" s="15"/>
      <c r="E27" s="15"/>
      <c r="F27" s="9"/>
      <c r="AI27" s="7"/>
    </row>
    <row r="28" spans="1:35" ht="15">
      <c r="A28" s="16" t="s">
        <v>119</v>
      </c>
      <c r="C28" s="14"/>
      <c r="D28" s="15"/>
      <c r="E28" s="15"/>
      <c r="F28" s="9"/>
    </row>
    <row r="29" spans="1:35" ht="15">
      <c r="A29" s="52" t="s">
        <v>126</v>
      </c>
      <c r="C29" s="14"/>
      <c r="D29" s="15"/>
      <c r="E29" s="15"/>
      <c r="F29" s="9"/>
    </row>
    <row r="30" spans="1:35" ht="15">
      <c r="A30" s="52" t="s">
        <v>146</v>
      </c>
      <c r="C30" s="14"/>
      <c r="D30" s="15"/>
      <c r="E30" s="15"/>
      <c r="F30" s="9"/>
    </row>
    <row r="31" spans="1:35" ht="15">
      <c r="A31" s="52" t="s">
        <v>127</v>
      </c>
      <c r="C31" s="14"/>
      <c r="D31" s="15"/>
      <c r="E31" s="15"/>
      <c r="F31" s="9"/>
    </row>
    <row r="32" spans="1:35" ht="15">
      <c r="A32" s="102" t="s">
        <v>128</v>
      </c>
    </row>
    <row r="33" spans="1:6" ht="15">
      <c r="A33" s="52" t="s">
        <v>129</v>
      </c>
      <c r="C33" s="14"/>
      <c r="D33" s="15"/>
      <c r="E33" s="15"/>
      <c r="F33" s="9"/>
    </row>
    <row r="34" spans="1:6" ht="15">
      <c r="A34" s="52" t="s">
        <v>147</v>
      </c>
      <c r="C34" s="14"/>
      <c r="D34" s="15"/>
      <c r="E34" s="15"/>
      <c r="F34" s="9"/>
    </row>
    <row r="35" spans="1:6" ht="15">
      <c r="A35" s="52" t="s">
        <v>130</v>
      </c>
      <c r="C35" s="14"/>
      <c r="D35" s="15"/>
      <c r="E35" s="15"/>
      <c r="F35" s="9"/>
    </row>
    <row r="36" spans="1:6" ht="15">
      <c r="A36" s="52" t="s">
        <v>131</v>
      </c>
    </row>
    <row r="37" spans="1:6">
      <c r="A37" s="52" t="s">
        <v>145</v>
      </c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workbookViewId="0">
      <pane ySplit="1" topLeftCell="A2" activePane="bottomLeft" state="frozen"/>
      <selection pane="bottomLeft"/>
    </sheetView>
  </sheetViews>
  <sheetFormatPr defaultColWidth="8.85546875" defaultRowHeight="12.75"/>
  <cols>
    <col min="1" max="1" width="13.140625" style="102" customWidth="1"/>
    <col min="2" max="2" width="14" style="48" customWidth="1"/>
    <col min="3" max="3" width="14.5703125" style="48" customWidth="1"/>
    <col min="4" max="4" width="16" style="48" customWidth="1"/>
    <col min="5" max="5" width="18.85546875" style="48" customWidth="1"/>
    <col min="6" max="6" width="10" style="48" bestFit="1" customWidth="1"/>
    <col min="7" max="7" width="29" style="48" bestFit="1" customWidth="1"/>
    <col min="8" max="14" width="15.7109375" style="66" customWidth="1"/>
    <col min="15" max="15" width="8.85546875" style="48"/>
    <col min="16" max="16" width="13" style="47" customWidth="1"/>
    <col min="17" max="17" width="8.85546875" style="47"/>
    <col min="18" max="18" width="10" style="47" customWidth="1"/>
    <col min="19" max="19" width="8.85546875" style="47"/>
    <col min="20" max="16384" width="8.85546875" style="48"/>
  </cols>
  <sheetData>
    <row r="1" spans="1:19" s="103" customFormat="1" ht="23.45" customHeight="1">
      <c r="A1" s="106" t="s">
        <v>132</v>
      </c>
      <c r="H1" s="104"/>
      <c r="I1" s="104"/>
      <c r="J1" s="104"/>
      <c r="K1" s="104"/>
      <c r="L1" s="104"/>
      <c r="M1" s="104"/>
      <c r="N1" s="104"/>
      <c r="P1" s="105"/>
      <c r="Q1" s="105"/>
      <c r="R1" s="105"/>
      <c r="S1" s="105"/>
    </row>
    <row r="2" spans="1:19" ht="15">
      <c r="A2" s="107" t="s">
        <v>1</v>
      </c>
      <c r="B2" s="21" t="s">
        <v>57</v>
      </c>
      <c r="C2" s="22" t="s">
        <v>3</v>
      </c>
      <c r="D2" s="22" t="s">
        <v>4</v>
      </c>
      <c r="E2" s="23" t="s">
        <v>7</v>
      </c>
      <c r="F2" s="23" t="s">
        <v>8</v>
      </c>
      <c r="G2" s="24" t="s">
        <v>9</v>
      </c>
      <c r="H2" s="65" t="s">
        <v>133</v>
      </c>
      <c r="I2" s="65" t="s">
        <v>134</v>
      </c>
      <c r="J2" s="65" t="s">
        <v>135</v>
      </c>
      <c r="K2" s="65" t="s">
        <v>136</v>
      </c>
      <c r="L2" s="65" t="s">
        <v>137</v>
      </c>
      <c r="M2" s="65" t="s">
        <v>138</v>
      </c>
      <c r="N2" s="65" t="s">
        <v>139</v>
      </c>
      <c r="O2" s="26" t="s">
        <v>25</v>
      </c>
      <c r="P2" s="46" t="s">
        <v>69</v>
      </c>
      <c r="Q2" s="10" t="s">
        <v>70</v>
      </c>
      <c r="R2" s="10" t="s">
        <v>71</v>
      </c>
      <c r="S2" s="73" t="s">
        <v>104</v>
      </c>
    </row>
    <row r="3" spans="1:19">
      <c r="A3" s="108">
        <v>71</v>
      </c>
      <c r="B3" s="36">
        <v>2071</v>
      </c>
      <c r="C3" s="37">
        <v>665054</v>
      </c>
      <c r="D3" s="37">
        <v>5441769</v>
      </c>
      <c r="E3" s="38">
        <v>1</v>
      </c>
      <c r="F3" s="38">
        <v>1.2</v>
      </c>
      <c r="G3" s="39" t="s">
        <v>46</v>
      </c>
      <c r="H3" s="42">
        <v>88.362068965517238</v>
      </c>
      <c r="I3" s="42">
        <v>8.4770114942528725</v>
      </c>
      <c r="J3" s="42">
        <v>3.1609195402298855</v>
      </c>
      <c r="K3" s="42">
        <v>0</v>
      </c>
      <c r="L3" s="42">
        <v>0</v>
      </c>
      <c r="M3" s="42">
        <v>0</v>
      </c>
      <c r="N3" s="42">
        <v>0</v>
      </c>
      <c r="O3" s="41">
        <f>SUM(H3:N3)</f>
        <v>100</v>
      </c>
      <c r="P3" s="27">
        <f>H3+K3</f>
        <v>88.362068965517238</v>
      </c>
      <c r="Q3" s="27">
        <f t="shared" ref="Q3:Q5" si="0">I3</f>
        <v>8.4770114942528725</v>
      </c>
      <c r="R3" s="27">
        <f t="shared" ref="R3:R5" si="1">J3</f>
        <v>3.1609195402298855</v>
      </c>
      <c r="S3" s="27">
        <f>N3+M3+L3</f>
        <v>0</v>
      </c>
    </row>
    <row r="4" spans="1:19">
      <c r="A4" s="108">
        <v>72</v>
      </c>
      <c r="B4" s="36">
        <v>2072</v>
      </c>
      <c r="C4" s="37">
        <v>668372.62012500002</v>
      </c>
      <c r="D4" s="37">
        <v>5441615.7377000004</v>
      </c>
      <c r="E4" s="38">
        <v>1</v>
      </c>
      <c r="F4" s="38">
        <v>1.2</v>
      </c>
      <c r="G4" s="39" t="s">
        <v>46</v>
      </c>
      <c r="H4" s="42">
        <v>91.533359344518146</v>
      </c>
      <c r="I4" s="42">
        <v>6.4377682403433472</v>
      </c>
      <c r="J4" s="42">
        <v>2.0288724151385096</v>
      </c>
      <c r="K4" s="42">
        <v>0</v>
      </c>
      <c r="L4" s="42">
        <v>0</v>
      </c>
      <c r="M4" s="42">
        <v>0</v>
      </c>
      <c r="N4" s="42">
        <v>0</v>
      </c>
      <c r="O4" s="41">
        <f t="shared" ref="O4:O16" si="2">SUM(H4:N4)</f>
        <v>100</v>
      </c>
      <c r="P4" s="27">
        <f t="shared" ref="P4:P66" si="3">H4+K4</f>
        <v>91.533359344518146</v>
      </c>
      <c r="Q4" s="27">
        <f t="shared" si="0"/>
        <v>6.4377682403433472</v>
      </c>
      <c r="R4" s="27">
        <f t="shared" si="1"/>
        <v>2.0288724151385096</v>
      </c>
      <c r="S4" s="27">
        <f t="shared" ref="S4:S66" si="4">N4+M4+L4</f>
        <v>0</v>
      </c>
    </row>
    <row r="5" spans="1:19">
      <c r="A5" s="108">
        <v>96</v>
      </c>
      <c r="B5" s="36">
        <v>2096</v>
      </c>
      <c r="C5" s="37">
        <v>652322</v>
      </c>
      <c r="D5" s="37">
        <v>5477217</v>
      </c>
      <c r="E5" s="38">
        <v>1</v>
      </c>
      <c r="F5" s="38">
        <v>1.2</v>
      </c>
      <c r="G5" s="39" t="s">
        <v>46</v>
      </c>
      <c r="H5" s="42">
        <v>82.569172583106649</v>
      </c>
      <c r="I5" s="42">
        <v>15.267732731736446</v>
      </c>
      <c r="J5" s="42">
        <v>1.6322739035233231</v>
      </c>
      <c r="K5" s="42">
        <v>0.53082078163360102</v>
      </c>
      <c r="L5" s="42">
        <v>0</v>
      </c>
      <c r="M5" s="42">
        <v>0</v>
      </c>
      <c r="N5" s="42">
        <v>0</v>
      </c>
      <c r="O5" s="41">
        <f t="shared" si="2"/>
        <v>100.00000000000003</v>
      </c>
      <c r="P5" s="27">
        <f t="shared" si="3"/>
        <v>83.099993364740257</v>
      </c>
      <c r="Q5" s="27">
        <f t="shared" si="0"/>
        <v>15.267732731736446</v>
      </c>
      <c r="R5" s="27">
        <f t="shared" si="1"/>
        <v>1.6322739035233231</v>
      </c>
      <c r="S5" s="27">
        <f t="shared" si="4"/>
        <v>0</v>
      </c>
    </row>
    <row r="6" spans="1:19">
      <c r="A6" s="108">
        <v>97</v>
      </c>
      <c r="B6" s="36">
        <v>2097</v>
      </c>
      <c r="C6" s="37">
        <v>659423.02277899999</v>
      </c>
      <c r="D6" s="37">
        <v>5469516.3703100001</v>
      </c>
      <c r="E6" s="38">
        <v>0.6</v>
      </c>
      <c r="F6" s="38">
        <v>0.7</v>
      </c>
      <c r="G6" s="39" t="s">
        <v>46</v>
      </c>
      <c r="H6" s="42">
        <v>82.925225965488892</v>
      </c>
      <c r="I6" s="42">
        <v>14.987674609695972</v>
      </c>
      <c r="J6" s="42">
        <v>2.0870994248151189</v>
      </c>
      <c r="K6" s="42">
        <v>0</v>
      </c>
      <c r="L6" s="42">
        <v>0</v>
      </c>
      <c r="M6" s="42">
        <v>0</v>
      </c>
      <c r="N6" s="42">
        <v>0</v>
      </c>
      <c r="O6" s="41">
        <f t="shared" si="2"/>
        <v>99.999999999999986</v>
      </c>
      <c r="P6" s="27">
        <f t="shared" si="3"/>
        <v>82.925225965488892</v>
      </c>
      <c r="Q6" s="27">
        <f>I6</f>
        <v>14.987674609695972</v>
      </c>
      <c r="R6" s="27">
        <f>J6</f>
        <v>2.0870994248151189</v>
      </c>
      <c r="S6" s="27">
        <f t="shared" si="4"/>
        <v>0</v>
      </c>
    </row>
    <row r="7" spans="1:19">
      <c r="A7" s="108">
        <v>98</v>
      </c>
      <c r="B7" s="36">
        <v>2098</v>
      </c>
      <c r="C7" s="37">
        <v>653022.87694800005</v>
      </c>
      <c r="D7" s="37">
        <v>5465816.4013799997</v>
      </c>
      <c r="E7" s="38">
        <v>0.8</v>
      </c>
      <c r="F7" s="38">
        <v>0.9</v>
      </c>
      <c r="G7" s="39" t="s">
        <v>46</v>
      </c>
      <c r="H7" s="42">
        <v>89.621824480369511</v>
      </c>
      <c r="I7" s="42">
        <v>7.4480369515011553</v>
      </c>
      <c r="J7" s="42">
        <v>2.9301385681293306</v>
      </c>
      <c r="K7" s="42">
        <v>0</v>
      </c>
      <c r="L7" s="42">
        <v>0</v>
      </c>
      <c r="M7" s="42">
        <v>0</v>
      </c>
      <c r="N7" s="42">
        <v>0</v>
      </c>
      <c r="O7" s="41">
        <f t="shared" si="2"/>
        <v>100</v>
      </c>
      <c r="P7" s="27">
        <f t="shared" si="3"/>
        <v>89.621824480369511</v>
      </c>
      <c r="Q7" s="27">
        <f t="shared" ref="Q7:Q66" si="5">I7</f>
        <v>7.4480369515011553</v>
      </c>
      <c r="R7" s="27">
        <f t="shared" ref="R7:R66" si="6">J7</f>
        <v>2.9301385681293306</v>
      </c>
      <c r="S7" s="27">
        <f t="shared" si="4"/>
        <v>0</v>
      </c>
    </row>
    <row r="8" spans="1:19">
      <c r="A8" s="108">
        <v>99</v>
      </c>
      <c r="B8" s="36">
        <v>2099</v>
      </c>
      <c r="C8" s="37">
        <v>650972.92528199998</v>
      </c>
      <c r="D8" s="37">
        <v>5472316.5334000001</v>
      </c>
      <c r="E8" s="38">
        <v>0.8</v>
      </c>
      <c r="F8" s="38">
        <v>0.9</v>
      </c>
      <c r="G8" s="39" t="s">
        <v>46</v>
      </c>
      <c r="H8" s="42">
        <v>84.41836734693878</v>
      </c>
      <c r="I8" s="42">
        <v>12.581632653061225</v>
      </c>
      <c r="J8" s="42">
        <v>3.0000000000000004</v>
      </c>
      <c r="K8" s="42">
        <v>0</v>
      </c>
      <c r="L8" s="42">
        <v>0</v>
      </c>
      <c r="M8" s="42">
        <v>0</v>
      </c>
      <c r="N8" s="42">
        <v>0</v>
      </c>
      <c r="O8" s="41">
        <f t="shared" si="2"/>
        <v>100</v>
      </c>
      <c r="P8" s="27">
        <f t="shared" si="3"/>
        <v>84.41836734693878</v>
      </c>
      <c r="Q8" s="27">
        <f t="shared" si="5"/>
        <v>12.581632653061225</v>
      </c>
      <c r="R8" s="27">
        <f t="shared" si="6"/>
        <v>3.0000000000000004</v>
      </c>
      <c r="S8" s="27">
        <f t="shared" si="4"/>
        <v>0</v>
      </c>
    </row>
    <row r="9" spans="1:19">
      <c r="A9" s="108">
        <v>100</v>
      </c>
      <c r="B9" s="36">
        <v>2100</v>
      </c>
      <c r="C9" s="37">
        <v>666223.05336899997</v>
      </c>
      <c r="D9" s="37">
        <v>5464616.2262700005</v>
      </c>
      <c r="E9" s="38">
        <v>0.9</v>
      </c>
      <c r="F9" s="38">
        <v>1</v>
      </c>
      <c r="G9" s="39" t="s">
        <v>46</v>
      </c>
      <c r="H9" s="42">
        <v>89.170305676855904</v>
      </c>
      <c r="I9" s="42">
        <v>8.9802209093244301</v>
      </c>
      <c r="J9" s="42">
        <v>1.8494734138196762</v>
      </c>
      <c r="K9" s="42">
        <v>0</v>
      </c>
      <c r="L9" s="42">
        <v>0</v>
      </c>
      <c r="M9" s="42">
        <v>0</v>
      </c>
      <c r="N9" s="42">
        <v>0</v>
      </c>
      <c r="O9" s="41">
        <f t="shared" si="2"/>
        <v>100.00000000000001</v>
      </c>
      <c r="P9" s="27">
        <f t="shared" si="3"/>
        <v>89.170305676855904</v>
      </c>
      <c r="Q9" s="27">
        <f t="shared" si="5"/>
        <v>8.9802209093244301</v>
      </c>
      <c r="R9" s="27">
        <f t="shared" si="6"/>
        <v>1.8494734138196762</v>
      </c>
      <c r="S9" s="27">
        <f t="shared" si="4"/>
        <v>0</v>
      </c>
    </row>
    <row r="10" spans="1:19">
      <c r="A10" s="108">
        <v>101</v>
      </c>
      <c r="B10" s="36">
        <v>2101</v>
      </c>
      <c r="C10" s="37">
        <v>659172</v>
      </c>
      <c r="D10" s="37">
        <v>5477417</v>
      </c>
      <c r="E10" s="38">
        <v>1</v>
      </c>
      <c r="F10" s="38">
        <v>1.2</v>
      </c>
      <c r="G10" s="39" t="s">
        <v>46</v>
      </c>
      <c r="H10" s="42">
        <v>79.988487100319219</v>
      </c>
      <c r="I10" s="42">
        <v>14.092835836516823</v>
      </c>
      <c r="J10" s="42">
        <v>5.9082107907268826</v>
      </c>
      <c r="K10" s="42">
        <v>5.2331362185357687E-3</v>
      </c>
      <c r="L10" s="42">
        <v>0</v>
      </c>
      <c r="M10" s="42">
        <v>0</v>
      </c>
      <c r="N10" s="42">
        <v>0</v>
      </c>
      <c r="O10" s="41">
        <f t="shared" si="2"/>
        <v>99.994766863781464</v>
      </c>
      <c r="P10" s="27">
        <f t="shared" si="3"/>
        <v>79.993720236537754</v>
      </c>
      <c r="Q10" s="27">
        <f t="shared" ref="Q10:Q16" si="7">I10</f>
        <v>14.092835836516823</v>
      </c>
      <c r="R10" s="27">
        <f t="shared" ref="R10:R16" si="8">J10</f>
        <v>5.9082107907268826</v>
      </c>
      <c r="S10" s="27">
        <f t="shared" si="4"/>
        <v>0</v>
      </c>
    </row>
    <row r="11" spans="1:19">
      <c r="A11" s="108">
        <v>102</v>
      </c>
      <c r="B11" s="36">
        <v>2102</v>
      </c>
      <c r="C11" s="37">
        <v>656272.88808599999</v>
      </c>
      <c r="D11" s="37">
        <v>5459316.3165999996</v>
      </c>
      <c r="E11" s="38">
        <v>0.8</v>
      </c>
      <c r="F11" s="38">
        <v>0.9</v>
      </c>
      <c r="G11" s="39" t="s">
        <v>46</v>
      </c>
      <c r="H11" s="42">
        <v>79.992673225873972</v>
      </c>
      <c r="I11" s="42">
        <v>14.093573372409463</v>
      </c>
      <c r="J11" s="42">
        <v>5.9085199916265445</v>
      </c>
      <c r="K11" s="42">
        <v>5.2334100900146537E-3</v>
      </c>
      <c r="L11" s="42">
        <v>0</v>
      </c>
      <c r="M11" s="42">
        <v>0</v>
      </c>
      <c r="N11" s="42">
        <v>0</v>
      </c>
      <c r="O11" s="41">
        <f t="shared" si="2"/>
        <v>100</v>
      </c>
      <c r="P11" s="27">
        <f t="shared" si="3"/>
        <v>79.997906635963986</v>
      </c>
      <c r="Q11" s="27">
        <f t="shared" si="7"/>
        <v>14.093573372409463</v>
      </c>
      <c r="R11" s="27">
        <f t="shared" si="8"/>
        <v>5.9085199916265445</v>
      </c>
      <c r="S11" s="27">
        <f t="shared" si="4"/>
        <v>0</v>
      </c>
    </row>
    <row r="12" spans="1:19">
      <c r="A12" s="98">
        <v>103</v>
      </c>
      <c r="B12" s="29">
        <v>2103</v>
      </c>
      <c r="C12" s="54">
        <v>658222.70474199997</v>
      </c>
      <c r="D12" s="54">
        <v>5449166.0295299999</v>
      </c>
      <c r="E12" s="29">
        <v>0.8</v>
      </c>
      <c r="F12" s="29">
        <v>0.9</v>
      </c>
      <c r="G12" s="29" t="s">
        <v>46</v>
      </c>
      <c r="H12" s="67">
        <v>87.645624492007585</v>
      </c>
      <c r="I12" s="60">
        <v>8.9677594147927397</v>
      </c>
      <c r="J12" s="67">
        <v>3.3866160931996752</v>
      </c>
      <c r="K12" s="67">
        <v>0</v>
      </c>
      <c r="L12" s="67">
        <v>0</v>
      </c>
      <c r="M12" s="67">
        <v>0</v>
      </c>
      <c r="N12" s="67">
        <v>0</v>
      </c>
      <c r="O12" s="41">
        <f t="shared" si="2"/>
        <v>100</v>
      </c>
      <c r="P12" s="27">
        <f t="shared" si="3"/>
        <v>87.645624492007585</v>
      </c>
      <c r="Q12" s="27">
        <f t="shared" si="7"/>
        <v>8.9677594147927397</v>
      </c>
      <c r="R12" s="27">
        <f t="shared" si="8"/>
        <v>3.3866160931996752</v>
      </c>
      <c r="S12" s="27">
        <f t="shared" si="4"/>
        <v>0</v>
      </c>
    </row>
    <row r="13" spans="1:19">
      <c r="A13" s="98">
        <v>104</v>
      </c>
      <c r="B13" s="29">
        <v>2104</v>
      </c>
      <c r="C13" s="54">
        <v>654622.51737400005</v>
      </c>
      <c r="D13" s="54">
        <v>5444565.9164800001</v>
      </c>
      <c r="E13" s="29">
        <v>0.9</v>
      </c>
      <c r="F13" s="29">
        <v>1</v>
      </c>
      <c r="G13" s="29" t="s">
        <v>46</v>
      </c>
      <c r="H13" s="67">
        <v>89.119131365652251</v>
      </c>
      <c r="I13" s="60">
        <v>8.9310292093592292</v>
      </c>
      <c r="J13" s="67">
        <v>1.9498394249885305</v>
      </c>
      <c r="K13" s="67">
        <v>0</v>
      </c>
      <c r="L13" s="67">
        <v>0</v>
      </c>
      <c r="M13" s="67">
        <v>0</v>
      </c>
      <c r="N13" s="67">
        <v>0</v>
      </c>
      <c r="O13" s="41">
        <f t="shared" si="2"/>
        <v>100</v>
      </c>
      <c r="P13" s="27">
        <f t="shared" si="3"/>
        <v>89.119131365652251</v>
      </c>
      <c r="Q13" s="27">
        <f t="shared" si="7"/>
        <v>8.9310292093592292</v>
      </c>
      <c r="R13" s="27">
        <f t="shared" si="8"/>
        <v>1.9498394249885305</v>
      </c>
      <c r="S13" s="27">
        <f t="shared" si="4"/>
        <v>0</v>
      </c>
    </row>
    <row r="14" spans="1:19">
      <c r="A14" s="98">
        <v>105</v>
      </c>
      <c r="B14" s="29">
        <v>2105</v>
      </c>
      <c r="C14" s="54">
        <v>670022.47726399999</v>
      </c>
      <c r="D14" s="54">
        <v>5434915.5965400003</v>
      </c>
      <c r="E14" s="29">
        <v>0.8</v>
      </c>
      <c r="F14" s="29">
        <v>1</v>
      </c>
      <c r="G14" s="29" t="s">
        <v>46</v>
      </c>
      <c r="H14" s="67">
        <v>86.251009964987873</v>
      </c>
      <c r="I14" s="60">
        <v>10.301642876380285</v>
      </c>
      <c r="J14" s="67">
        <v>3.2992189604093722</v>
      </c>
      <c r="K14" s="67">
        <v>0.14812819822246162</v>
      </c>
      <c r="L14" s="67">
        <v>0</v>
      </c>
      <c r="M14" s="67">
        <v>0</v>
      </c>
      <c r="N14" s="67">
        <v>0</v>
      </c>
      <c r="O14" s="41">
        <f t="shared" si="2"/>
        <v>100</v>
      </c>
      <c r="P14" s="27">
        <f t="shared" si="3"/>
        <v>86.399138163210338</v>
      </c>
      <c r="Q14" s="27">
        <f t="shared" si="7"/>
        <v>10.301642876380285</v>
      </c>
      <c r="R14" s="27">
        <f t="shared" si="8"/>
        <v>3.2992189604093722</v>
      </c>
      <c r="S14" s="27">
        <f t="shared" si="4"/>
        <v>0</v>
      </c>
    </row>
    <row r="15" spans="1:19">
      <c r="A15" s="98">
        <v>106</v>
      </c>
      <c r="B15" s="29">
        <v>2106</v>
      </c>
      <c r="C15" s="54">
        <v>663422.38851199998</v>
      </c>
      <c r="D15" s="54">
        <v>5436515.6433600001</v>
      </c>
      <c r="E15" s="29">
        <v>1.1000000000000001</v>
      </c>
      <c r="F15" s="29">
        <v>1.3</v>
      </c>
      <c r="G15" s="29" t="s">
        <v>46</v>
      </c>
      <c r="H15" s="67">
        <v>88.25414263480728</v>
      </c>
      <c r="I15" s="60">
        <v>7.4155451798956324</v>
      </c>
      <c r="J15" s="67">
        <v>4.3028472031493177</v>
      </c>
      <c r="K15" s="67">
        <v>2.7464982147761604E-2</v>
      </c>
      <c r="L15" s="67">
        <v>0</v>
      </c>
      <c r="M15" s="67">
        <v>0</v>
      </c>
      <c r="N15" s="67">
        <v>0</v>
      </c>
      <c r="O15" s="41">
        <f t="shared" si="2"/>
        <v>99.999999999999986</v>
      </c>
      <c r="P15" s="27">
        <f t="shared" si="3"/>
        <v>88.281607616955043</v>
      </c>
      <c r="Q15" s="27">
        <f t="shared" si="7"/>
        <v>7.4155451798956324</v>
      </c>
      <c r="R15" s="27">
        <f t="shared" si="8"/>
        <v>4.3028472031493177</v>
      </c>
      <c r="S15" s="27">
        <f t="shared" si="4"/>
        <v>0</v>
      </c>
    </row>
    <row r="16" spans="1:19">
      <c r="A16" s="98">
        <v>107</v>
      </c>
      <c r="B16" s="29">
        <v>2107</v>
      </c>
      <c r="C16" s="54">
        <v>654772.28312100004</v>
      </c>
      <c r="D16" s="54">
        <v>5437365.6992600001</v>
      </c>
      <c r="E16" s="29">
        <v>0.8</v>
      </c>
      <c r="F16" s="29">
        <v>1</v>
      </c>
      <c r="G16" s="29" t="s">
        <v>46</v>
      </c>
      <c r="H16" s="67">
        <v>62.481359976140773</v>
      </c>
      <c r="I16" s="60">
        <v>31.016999701759616</v>
      </c>
      <c r="J16" s="67">
        <v>6.4419922457500753</v>
      </c>
      <c r="K16" s="67">
        <v>5.9648076349537733E-2</v>
      </c>
      <c r="L16" s="67">
        <v>0</v>
      </c>
      <c r="M16" s="67">
        <v>0</v>
      </c>
      <c r="N16" s="67">
        <v>0</v>
      </c>
      <c r="O16" s="41">
        <f t="shared" si="2"/>
        <v>100</v>
      </c>
      <c r="P16" s="27">
        <f t="shared" si="3"/>
        <v>62.541008052490312</v>
      </c>
      <c r="Q16" s="27">
        <f t="shared" si="7"/>
        <v>31.016999701759616</v>
      </c>
      <c r="R16" s="27">
        <f t="shared" si="8"/>
        <v>6.4419922457500753</v>
      </c>
      <c r="S16" s="27">
        <f t="shared" si="4"/>
        <v>0</v>
      </c>
    </row>
    <row r="17" spans="1:19">
      <c r="A17" s="98">
        <v>108</v>
      </c>
      <c r="B17" s="29">
        <v>2108</v>
      </c>
      <c r="C17" s="25">
        <v>651622.74157700001</v>
      </c>
      <c r="D17" s="25">
        <v>5452866.2725799996</v>
      </c>
      <c r="E17" s="29">
        <v>1.1000000000000001</v>
      </c>
      <c r="F17" s="29">
        <v>1.2</v>
      </c>
      <c r="G17" s="29" t="s">
        <v>46</v>
      </c>
      <c r="H17" s="67">
        <v>91.296561604584525</v>
      </c>
      <c r="I17" s="67">
        <v>6.5544412607449853</v>
      </c>
      <c r="J17" s="67">
        <v>2.005730659025788</v>
      </c>
      <c r="K17" s="67">
        <v>0.14326647564469913</v>
      </c>
      <c r="L17" s="67">
        <v>0</v>
      </c>
      <c r="M17" s="67">
        <v>0</v>
      </c>
      <c r="N17" s="67">
        <v>0</v>
      </c>
      <c r="O17" s="27">
        <v>99.999999999999986</v>
      </c>
      <c r="P17" s="27">
        <f t="shared" si="3"/>
        <v>91.439828080229219</v>
      </c>
      <c r="Q17" s="27">
        <f t="shared" si="5"/>
        <v>6.5544412607449853</v>
      </c>
      <c r="R17" s="27">
        <f t="shared" si="6"/>
        <v>2.005730659025788</v>
      </c>
      <c r="S17" s="27">
        <f t="shared" si="4"/>
        <v>0</v>
      </c>
    </row>
    <row r="18" spans="1:19">
      <c r="A18" s="98">
        <v>143</v>
      </c>
      <c r="B18" s="29">
        <v>2828</v>
      </c>
      <c r="C18" s="54">
        <v>652472.70680799999</v>
      </c>
      <c r="D18" s="54">
        <v>5451416.1901500002</v>
      </c>
      <c r="E18" s="29">
        <v>1.5</v>
      </c>
      <c r="F18" s="29">
        <v>1.7</v>
      </c>
      <c r="G18" s="29" t="s">
        <v>31</v>
      </c>
      <c r="H18" s="67">
        <v>86.040145985401466</v>
      </c>
      <c r="I18" s="67">
        <v>11.86131386861314</v>
      </c>
      <c r="J18" s="67">
        <v>2.0985401459854014</v>
      </c>
      <c r="K18" s="67">
        <v>0</v>
      </c>
      <c r="L18" s="67">
        <v>0</v>
      </c>
      <c r="M18" s="67">
        <v>0</v>
      </c>
      <c r="N18" s="67">
        <v>0</v>
      </c>
      <c r="O18" s="27">
        <v>100</v>
      </c>
      <c r="P18" s="27">
        <f t="shared" si="3"/>
        <v>86.040145985401466</v>
      </c>
      <c r="Q18" s="27">
        <f>I18</f>
        <v>11.86131386861314</v>
      </c>
      <c r="R18" s="27">
        <f>J18</f>
        <v>2.0985401459854014</v>
      </c>
      <c r="S18" s="27">
        <f t="shared" si="4"/>
        <v>0</v>
      </c>
    </row>
    <row r="19" spans="1:19">
      <c r="A19" s="98">
        <v>143</v>
      </c>
      <c r="B19" s="29">
        <v>2822</v>
      </c>
      <c r="C19" s="54">
        <v>652472.70680799999</v>
      </c>
      <c r="D19" s="54">
        <v>5451416.1901500002</v>
      </c>
      <c r="E19" s="29">
        <v>9.4</v>
      </c>
      <c r="F19" s="29">
        <v>9.8000000000000007</v>
      </c>
      <c r="G19" s="29" t="s">
        <v>37</v>
      </c>
      <c r="H19" s="67">
        <v>79.397781299524567</v>
      </c>
      <c r="I19" s="67">
        <v>15.847860538827257</v>
      </c>
      <c r="J19" s="67">
        <v>4.7543581616481774</v>
      </c>
      <c r="K19" s="67">
        <v>0</v>
      </c>
      <c r="L19" s="67">
        <v>0</v>
      </c>
      <c r="M19" s="67">
        <v>0</v>
      </c>
      <c r="N19" s="67">
        <v>0</v>
      </c>
      <c r="O19" s="27">
        <v>100</v>
      </c>
      <c r="P19" s="27">
        <f t="shared" si="3"/>
        <v>79.397781299524567</v>
      </c>
      <c r="Q19" s="27">
        <f t="shared" si="5"/>
        <v>15.847860538827257</v>
      </c>
      <c r="R19" s="27">
        <f t="shared" si="6"/>
        <v>4.7543581616481774</v>
      </c>
      <c r="S19" s="27">
        <f t="shared" si="4"/>
        <v>0</v>
      </c>
    </row>
    <row r="20" spans="1:19">
      <c r="A20" s="98">
        <v>143</v>
      </c>
      <c r="B20" s="29">
        <v>2823</v>
      </c>
      <c r="C20" s="54">
        <v>652472.70680799999</v>
      </c>
      <c r="D20" s="54">
        <v>5451416.1901500002</v>
      </c>
      <c r="E20" s="29">
        <v>10.199999999999999</v>
      </c>
      <c r="F20" s="29">
        <v>10.6</v>
      </c>
      <c r="G20" s="29" t="s">
        <v>39</v>
      </c>
      <c r="H20" s="67">
        <v>82.032854209445588</v>
      </c>
      <c r="I20" s="67">
        <v>14.271047227926079</v>
      </c>
      <c r="J20" s="67">
        <v>3.6960985626283369</v>
      </c>
      <c r="K20" s="67">
        <v>0</v>
      </c>
      <c r="L20" s="67">
        <v>0</v>
      </c>
      <c r="M20" s="67">
        <v>0</v>
      </c>
      <c r="N20" s="67">
        <v>0</v>
      </c>
      <c r="O20" s="27">
        <v>100</v>
      </c>
      <c r="P20" s="27">
        <f t="shared" si="3"/>
        <v>82.032854209445588</v>
      </c>
      <c r="Q20" s="27">
        <f t="shared" si="5"/>
        <v>14.271047227926079</v>
      </c>
      <c r="R20" s="27">
        <f t="shared" si="6"/>
        <v>3.6960985626283369</v>
      </c>
      <c r="S20" s="27">
        <f t="shared" si="4"/>
        <v>0</v>
      </c>
    </row>
    <row r="21" spans="1:19">
      <c r="A21" s="98">
        <v>143</v>
      </c>
      <c r="B21" s="29">
        <v>2824</v>
      </c>
      <c r="C21" s="54">
        <v>652472.70680799999</v>
      </c>
      <c r="D21" s="54">
        <v>5451416.1901500002</v>
      </c>
      <c r="E21" s="29">
        <v>11</v>
      </c>
      <c r="F21" s="29">
        <v>11.4</v>
      </c>
      <c r="G21" s="29" t="s">
        <v>58</v>
      </c>
      <c r="H21" s="67">
        <v>85.755813953488385</v>
      </c>
      <c r="I21" s="67">
        <v>12.063953488372094</v>
      </c>
      <c r="J21" s="67">
        <v>2.0348837209302322</v>
      </c>
      <c r="K21" s="67">
        <v>0</v>
      </c>
      <c r="L21" s="67">
        <v>0.14534883720930233</v>
      </c>
      <c r="M21" s="67">
        <v>0</v>
      </c>
      <c r="N21" s="67">
        <v>0</v>
      </c>
      <c r="O21" s="27">
        <v>100.00000000000001</v>
      </c>
      <c r="P21" s="27">
        <f t="shared" si="3"/>
        <v>85.755813953488385</v>
      </c>
      <c r="Q21" s="27">
        <f t="shared" si="5"/>
        <v>12.063953488372094</v>
      </c>
      <c r="R21" s="27">
        <f t="shared" si="6"/>
        <v>2.0348837209302322</v>
      </c>
      <c r="S21" s="27">
        <f t="shared" si="4"/>
        <v>0.14534883720930233</v>
      </c>
    </row>
    <row r="22" spans="1:19">
      <c r="A22" s="98">
        <v>143</v>
      </c>
      <c r="B22" s="29">
        <v>2825</v>
      </c>
      <c r="C22" s="54">
        <v>652472.70680799999</v>
      </c>
      <c r="D22" s="54">
        <v>5451416.1901500002</v>
      </c>
      <c r="E22" s="29">
        <v>11.8</v>
      </c>
      <c r="F22" s="29">
        <v>12.2</v>
      </c>
      <c r="G22" s="29" t="s">
        <v>59</v>
      </c>
      <c r="H22" s="67">
        <v>65.765765765765778</v>
      </c>
      <c r="I22" s="67">
        <v>33.333333333333336</v>
      </c>
      <c r="J22" s="67">
        <v>0.90090090090090091</v>
      </c>
      <c r="K22" s="67">
        <v>0</v>
      </c>
      <c r="L22" s="67">
        <v>0</v>
      </c>
      <c r="M22" s="67">
        <v>0</v>
      </c>
      <c r="N22" s="67">
        <v>0</v>
      </c>
      <c r="O22" s="27">
        <v>100.00000000000001</v>
      </c>
      <c r="P22" s="27">
        <f t="shared" si="3"/>
        <v>65.765765765765778</v>
      </c>
      <c r="Q22" s="27">
        <f t="shared" si="5"/>
        <v>33.333333333333336</v>
      </c>
      <c r="R22" s="27">
        <f t="shared" si="6"/>
        <v>0.90090090090090091</v>
      </c>
      <c r="S22" s="27">
        <f t="shared" si="4"/>
        <v>0</v>
      </c>
    </row>
    <row r="23" spans="1:19">
      <c r="A23" s="98">
        <v>143</v>
      </c>
      <c r="B23" s="29">
        <v>2826</v>
      </c>
      <c r="C23" s="54">
        <v>652472.70680799999</v>
      </c>
      <c r="D23" s="54">
        <v>5451416.1901500002</v>
      </c>
      <c r="E23" s="29">
        <v>12.6</v>
      </c>
      <c r="F23" s="29">
        <v>13</v>
      </c>
      <c r="G23" s="29" t="s">
        <v>60</v>
      </c>
      <c r="H23" s="67">
        <v>80.041580041580033</v>
      </c>
      <c r="I23" s="67">
        <v>12.889812889812891</v>
      </c>
      <c r="J23" s="67">
        <v>4.3659043659043659</v>
      </c>
      <c r="K23" s="67">
        <v>0</v>
      </c>
      <c r="L23" s="67">
        <v>2.7027027027027026</v>
      </c>
      <c r="M23" s="67">
        <v>0</v>
      </c>
      <c r="N23" s="67">
        <v>0</v>
      </c>
      <c r="O23" s="27">
        <v>100</v>
      </c>
      <c r="P23" s="27">
        <f t="shared" si="3"/>
        <v>80.041580041580033</v>
      </c>
      <c r="Q23" s="27">
        <f t="shared" si="5"/>
        <v>12.889812889812891</v>
      </c>
      <c r="R23" s="27">
        <f t="shared" si="6"/>
        <v>4.3659043659043659</v>
      </c>
      <c r="S23" s="27">
        <f t="shared" si="4"/>
        <v>2.7027027027027026</v>
      </c>
    </row>
    <row r="24" spans="1:19">
      <c r="A24" s="98">
        <v>144</v>
      </c>
      <c r="B24" s="29">
        <v>2829</v>
      </c>
      <c r="C24" s="54">
        <v>650972.69363600004</v>
      </c>
      <c r="D24" s="54">
        <v>5451416.2330299998</v>
      </c>
      <c r="E24" s="29">
        <v>11.5</v>
      </c>
      <c r="F24" s="29">
        <v>12.5</v>
      </c>
      <c r="G24" s="29" t="s">
        <v>31</v>
      </c>
      <c r="H24" s="67">
        <v>77.906976744186053</v>
      </c>
      <c r="I24" s="67">
        <v>13.636363636363638</v>
      </c>
      <c r="J24" s="67">
        <v>8.3509513742071881</v>
      </c>
      <c r="K24" s="67">
        <v>0</v>
      </c>
      <c r="L24" s="67">
        <v>0.10570824524312897</v>
      </c>
      <c r="M24" s="67">
        <v>0</v>
      </c>
      <c r="N24" s="67">
        <v>0</v>
      </c>
      <c r="O24" s="27">
        <v>100.00000000000001</v>
      </c>
      <c r="P24" s="27">
        <f t="shared" si="3"/>
        <v>77.906976744186053</v>
      </c>
      <c r="Q24" s="27">
        <f t="shared" si="5"/>
        <v>13.636363636363638</v>
      </c>
      <c r="R24" s="27">
        <f t="shared" si="6"/>
        <v>8.3509513742071881</v>
      </c>
      <c r="S24" s="27">
        <f t="shared" si="4"/>
        <v>0.10570824524312897</v>
      </c>
    </row>
    <row r="25" spans="1:19">
      <c r="A25" s="98">
        <v>144</v>
      </c>
      <c r="B25" s="29">
        <v>2830</v>
      </c>
      <c r="C25" s="54">
        <v>650972.69363600004</v>
      </c>
      <c r="D25" s="54">
        <v>5451416.2330299998</v>
      </c>
      <c r="E25" s="29">
        <v>13.5</v>
      </c>
      <c r="F25" s="29">
        <v>14.5</v>
      </c>
      <c r="G25" s="29" t="s">
        <v>37</v>
      </c>
      <c r="H25" s="67">
        <v>78.928247048138061</v>
      </c>
      <c r="I25" s="67">
        <v>12.98819255222525</v>
      </c>
      <c r="J25" s="67">
        <v>7.9927338782924631</v>
      </c>
      <c r="K25" s="67">
        <v>9.0826521344232525E-2</v>
      </c>
      <c r="L25" s="67">
        <v>0</v>
      </c>
      <c r="M25" s="67">
        <v>0</v>
      </c>
      <c r="N25" s="67">
        <v>0</v>
      </c>
      <c r="O25" s="27">
        <v>100</v>
      </c>
      <c r="P25" s="27">
        <f t="shared" si="3"/>
        <v>79.019073569482288</v>
      </c>
      <c r="Q25" s="27">
        <f t="shared" si="5"/>
        <v>12.98819255222525</v>
      </c>
      <c r="R25" s="27">
        <f t="shared" si="6"/>
        <v>7.9927338782924631</v>
      </c>
      <c r="S25" s="27">
        <f t="shared" si="4"/>
        <v>0</v>
      </c>
    </row>
    <row r="26" spans="1:19">
      <c r="A26" s="98">
        <v>145</v>
      </c>
      <c r="B26" s="29">
        <v>2831</v>
      </c>
      <c r="C26" s="49">
        <v>649972.68905799999</v>
      </c>
      <c r="D26" s="49">
        <v>5451616.27838</v>
      </c>
      <c r="E26" s="29">
        <v>2.5</v>
      </c>
      <c r="F26" s="29">
        <v>3</v>
      </c>
      <c r="G26" s="29" t="s">
        <v>31</v>
      </c>
      <c r="H26" s="67">
        <v>79.361702127659569</v>
      </c>
      <c r="I26" s="67">
        <v>10.851063829787233</v>
      </c>
      <c r="J26" s="67">
        <v>9.787234042553191</v>
      </c>
      <c r="K26" s="67">
        <v>0</v>
      </c>
      <c r="L26" s="67">
        <v>0</v>
      </c>
      <c r="M26" s="67">
        <v>0</v>
      </c>
      <c r="N26" s="67">
        <v>0</v>
      </c>
      <c r="O26" s="27">
        <v>100</v>
      </c>
      <c r="P26" s="27">
        <f t="shared" si="3"/>
        <v>79.361702127659569</v>
      </c>
      <c r="Q26" s="27">
        <f t="shared" si="5"/>
        <v>10.851063829787233</v>
      </c>
      <c r="R26" s="27">
        <f t="shared" si="6"/>
        <v>9.787234042553191</v>
      </c>
      <c r="S26" s="27">
        <f t="shared" si="4"/>
        <v>0</v>
      </c>
    </row>
    <row r="27" spans="1:19">
      <c r="A27" s="98">
        <v>145</v>
      </c>
      <c r="B27" s="29">
        <v>2832</v>
      </c>
      <c r="C27" s="49">
        <v>649972.68905799999</v>
      </c>
      <c r="D27" s="49">
        <v>5451616.27838</v>
      </c>
      <c r="E27" s="29">
        <v>3.5</v>
      </c>
      <c r="F27" s="29">
        <v>4</v>
      </c>
      <c r="G27" s="29" t="s">
        <v>37</v>
      </c>
      <c r="H27" s="67">
        <v>78.329809725158555</v>
      </c>
      <c r="I27" s="67">
        <v>18.49894291754757</v>
      </c>
      <c r="J27" s="67">
        <v>3.1712473572938693</v>
      </c>
      <c r="K27" s="67">
        <v>0</v>
      </c>
      <c r="L27" s="67">
        <v>0</v>
      </c>
      <c r="M27" s="67">
        <v>0</v>
      </c>
      <c r="N27" s="67">
        <v>0</v>
      </c>
      <c r="O27" s="27">
        <v>99.999999999999986</v>
      </c>
      <c r="P27" s="27">
        <f t="shared" si="3"/>
        <v>78.329809725158555</v>
      </c>
      <c r="Q27" s="27">
        <f t="shared" si="5"/>
        <v>18.49894291754757</v>
      </c>
      <c r="R27" s="27">
        <f t="shared" si="6"/>
        <v>3.1712473572938693</v>
      </c>
      <c r="S27" s="27">
        <f t="shared" si="4"/>
        <v>0</v>
      </c>
    </row>
    <row r="28" spans="1:19">
      <c r="A28" s="98">
        <v>145</v>
      </c>
      <c r="B28" s="29">
        <v>2833</v>
      </c>
      <c r="C28" s="49">
        <v>649972.68905799999</v>
      </c>
      <c r="D28" s="49">
        <v>5451616.27838</v>
      </c>
      <c r="E28" s="29">
        <v>4.5</v>
      </c>
      <c r="F28" s="29">
        <v>5</v>
      </c>
      <c r="G28" s="29" t="s">
        <v>39</v>
      </c>
      <c r="H28" s="67">
        <v>74.047186932849357</v>
      </c>
      <c r="I28" s="67">
        <v>24.410163339382937</v>
      </c>
      <c r="J28" s="67">
        <v>1.5426497277676949</v>
      </c>
      <c r="K28" s="67">
        <v>0</v>
      </c>
      <c r="L28" s="67">
        <v>0</v>
      </c>
      <c r="M28" s="67">
        <v>0</v>
      </c>
      <c r="N28" s="67">
        <v>0</v>
      </c>
      <c r="O28" s="27">
        <v>99.999999999999986</v>
      </c>
      <c r="P28" s="27">
        <f t="shared" si="3"/>
        <v>74.047186932849357</v>
      </c>
      <c r="Q28" s="27">
        <f t="shared" si="5"/>
        <v>24.410163339382937</v>
      </c>
      <c r="R28" s="27">
        <f t="shared" si="6"/>
        <v>1.5426497277676949</v>
      </c>
      <c r="S28" s="27">
        <f t="shared" si="4"/>
        <v>0</v>
      </c>
    </row>
    <row r="29" spans="1:19">
      <c r="A29" s="98">
        <v>146</v>
      </c>
      <c r="B29" s="29">
        <v>2834</v>
      </c>
      <c r="C29" s="54">
        <v>654972.71354100003</v>
      </c>
      <c r="D29" s="54">
        <v>5450916.1272099996</v>
      </c>
      <c r="E29" s="29">
        <v>0.8</v>
      </c>
      <c r="F29" s="29">
        <v>1.4</v>
      </c>
      <c r="G29" s="29" t="s">
        <v>31</v>
      </c>
      <c r="H29" s="67">
        <v>88.63636363636364</v>
      </c>
      <c r="I29" s="67">
        <v>9.0909090909090917</v>
      </c>
      <c r="J29" s="67">
        <v>2.2727272727272729</v>
      </c>
      <c r="K29" s="67">
        <v>0</v>
      </c>
      <c r="L29" s="67">
        <v>0</v>
      </c>
      <c r="M29" s="67">
        <v>0</v>
      </c>
      <c r="N29" s="67">
        <v>0</v>
      </c>
      <c r="O29" s="27">
        <v>100</v>
      </c>
      <c r="P29" s="27">
        <f t="shared" si="3"/>
        <v>88.63636363636364</v>
      </c>
      <c r="Q29" s="27">
        <f t="shared" si="5"/>
        <v>9.0909090909090917</v>
      </c>
      <c r="R29" s="27">
        <f t="shared" si="6"/>
        <v>2.2727272727272729</v>
      </c>
      <c r="S29" s="27">
        <f t="shared" si="4"/>
        <v>0</v>
      </c>
    </row>
    <row r="30" spans="1:19">
      <c r="A30" s="98">
        <v>146</v>
      </c>
      <c r="B30" s="29">
        <v>2835</v>
      </c>
      <c r="C30" s="54">
        <v>654972.71354100003</v>
      </c>
      <c r="D30" s="54">
        <v>5450916.1272099996</v>
      </c>
      <c r="E30" s="29">
        <v>2.15</v>
      </c>
      <c r="F30" s="29">
        <v>2.9</v>
      </c>
      <c r="G30" s="29" t="s">
        <v>37</v>
      </c>
      <c r="H30" s="67">
        <v>85.504201680672281</v>
      </c>
      <c r="I30" s="67">
        <v>10.504201680672269</v>
      </c>
      <c r="J30" s="67">
        <v>3.8865546218487395</v>
      </c>
      <c r="K30" s="67">
        <v>0.10504201680672269</v>
      </c>
      <c r="L30" s="67">
        <v>0</v>
      </c>
      <c r="M30" s="67">
        <v>0</v>
      </c>
      <c r="N30" s="67">
        <v>0</v>
      </c>
      <c r="O30" s="27">
        <v>100.00000000000001</v>
      </c>
      <c r="P30" s="27">
        <f t="shared" si="3"/>
        <v>85.609243697479002</v>
      </c>
      <c r="Q30" s="27">
        <f t="shared" si="5"/>
        <v>10.504201680672269</v>
      </c>
      <c r="R30" s="27">
        <f t="shared" si="6"/>
        <v>3.8865546218487395</v>
      </c>
      <c r="S30" s="27">
        <f t="shared" si="4"/>
        <v>0</v>
      </c>
    </row>
    <row r="31" spans="1:19">
      <c r="A31" s="98">
        <v>146</v>
      </c>
      <c r="B31" s="29">
        <v>2836</v>
      </c>
      <c r="C31" s="54">
        <v>654972.71354100003</v>
      </c>
      <c r="D31" s="54">
        <v>5450916.1272099996</v>
      </c>
      <c r="E31" s="29">
        <v>3.25</v>
      </c>
      <c r="F31" s="29">
        <v>3.6</v>
      </c>
      <c r="G31" s="29" t="s">
        <v>39</v>
      </c>
      <c r="H31" s="67">
        <v>87.256874580818248</v>
      </c>
      <c r="I31" s="67">
        <v>10.999329309188463</v>
      </c>
      <c r="J31" s="67">
        <v>1.7437961099932933</v>
      </c>
      <c r="K31" s="67">
        <v>0</v>
      </c>
      <c r="L31" s="67">
        <v>0</v>
      </c>
      <c r="M31" s="67">
        <v>0</v>
      </c>
      <c r="N31" s="67">
        <v>0</v>
      </c>
      <c r="O31" s="27">
        <v>100.00000000000001</v>
      </c>
      <c r="P31" s="27">
        <f t="shared" si="3"/>
        <v>87.256874580818248</v>
      </c>
      <c r="Q31" s="27">
        <f t="shared" si="5"/>
        <v>10.999329309188463</v>
      </c>
      <c r="R31" s="27">
        <f t="shared" si="6"/>
        <v>1.7437961099932933</v>
      </c>
      <c r="S31" s="27">
        <f t="shared" si="4"/>
        <v>0</v>
      </c>
    </row>
    <row r="32" spans="1:19">
      <c r="A32" s="98">
        <v>146</v>
      </c>
      <c r="B32" s="29">
        <v>2837</v>
      </c>
      <c r="C32" s="54">
        <v>654972.71354100003</v>
      </c>
      <c r="D32" s="54">
        <v>5450916.1272099996</v>
      </c>
      <c r="E32" s="29">
        <v>4.3</v>
      </c>
      <c r="F32" s="29">
        <v>5</v>
      </c>
      <c r="G32" s="29" t="s">
        <v>58</v>
      </c>
      <c r="H32" s="67">
        <v>75.179340028694398</v>
      </c>
      <c r="I32" s="67">
        <v>22.238163558106169</v>
      </c>
      <c r="J32" s="67">
        <v>2.4390243902439024</v>
      </c>
      <c r="K32" s="67">
        <v>0.14347202295552369</v>
      </c>
      <c r="L32" s="67">
        <v>0</v>
      </c>
      <c r="M32" s="67">
        <v>0</v>
      </c>
      <c r="N32" s="67">
        <v>0</v>
      </c>
      <c r="O32" s="27">
        <v>99.999999999999986</v>
      </c>
      <c r="P32" s="27">
        <f t="shared" si="3"/>
        <v>75.322812051649919</v>
      </c>
      <c r="Q32" s="27">
        <f t="shared" si="5"/>
        <v>22.238163558106169</v>
      </c>
      <c r="R32" s="27">
        <f t="shared" si="6"/>
        <v>2.4390243902439024</v>
      </c>
      <c r="S32" s="27">
        <f t="shared" si="4"/>
        <v>0</v>
      </c>
    </row>
    <row r="33" spans="1:19">
      <c r="A33" s="98">
        <v>146</v>
      </c>
      <c r="B33" s="29">
        <v>2838</v>
      </c>
      <c r="C33" s="54">
        <v>654972.71354100003</v>
      </c>
      <c r="D33" s="54">
        <v>5450916.1272099996</v>
      </c>
      <c r="E33" s="29">
        <v>5.35</v>
      </c>
      <c r="F33" s="29">
        <v>5.7</v>
      </c>
      <c r="G33" s="29" t="s">
        <v>59</v>
      </c>
      <c r="H33" s="67">
        <v>68.930390492359933</v>
      </c>
      <c r="I33" s="67">
        <v>28.777589134125638</v>
      </c>
      <c r="J33" s="67">
        <v>2.2071307300509337</v>
      </c>
      <c r="K33" s="67">
        <v>8.4889643463497463E-2</v>
      </c>
      <c r="L33" s="67">
        <v>0</v>
      </c>
      <c r="M33" s="67">
        <v>0</v>
      </c>
      <c r="N33" s="67">
        <v>0</v>
      </c>
      <c r="O33" s="27">
        <v>100</v>
      </c>
      <c r="P33" s="27">
        <f t="shared" si="3"/>
        <v>69.015280135823431</v>
      </c>
      <c r="Q33" s="27">
        <f t="shared" si="5"/>
        <v>28.777589134125638</v>
      </c>
      <c r="R33" s="27">
        <f t="shared" si="6"/>
        <v>2.2071307300509337</v>
      </c>
      <c r="S33" s="27">
        <f t="shared" si="4"/>
        <v>0</v>
      </c>
    </row>
    <row r="34" spans="1:19">
      <c r="A34" s="98">
        <v>146</v>
      </c>
      <c r="B34" s="29">
        <v>2839</v>
      </c>
      <c r="C34" s="54">
        <v>654972.71354100003</v>
      </c>
      <c r="D34" s="54">
        <v>5450916.1272099996</v>
      </c>
      <c r="E34" s="29">
        <v>6.1</v>
      </c>
      <c r="F34" s="29">
        <v>6.5</v>
      </c>
      <c r="G34" s="29" t="s">
        <v>60</v>
      </c>
      <c r="H34" s="67">
        <v>77.654867256637161</v>
      </c>
      <c r="I34" s="67">
        <v>20.685840707964601</v>
      </c>
      <c r="J34" s="67">
        <v>1.6592920353982299</v>
      </c>
      <c r="K34" s="67">
        <v>0</v>
      </c>
      <c r="L34" s="67">
        <v>0</v>
      </c>
      <c r="M34" s="67">
        <v>0</v>
      </c>
      <c r="N34" s="67">
        <v>0</v>
      </c>
      <c r="O34" s="27">
        <v>99.999999999999986</v>
      </c>
      <c r="P34" s="27">
        <f t="shared" si="3"/>
        <v>77.654867256637161</v>
      </c>
      <c r="Q34" s="27">
        <f t="shared" si="5"/>
        <v>20.685840707964601</v>
      </c>
      <c r="R34" s="27">
        <f t="shared" si="6"/>
        <v>1.6592920353982299</v>
      </c>
      <c r="S34" s="27">
        <f t="shared" si="4"/>
        <v>0</v>
      </c>
    </row>
    <row r="35" spans="1:19">
      <c r="A35" s="98">
        <v>147</v>
      </c>
      <c r="B35" s="29">
        <v>2840</v>
      </c>
      <c r="C35" s="54">
        <v>651672.69487000001</v>
      </c>
      <c r="D35" s="54">
        <v>5451216.1974999998</v>
      </c>
      <c r="E35" s="29">
        <v>1.25</v>
      </c>
      <c r="F35" s="29">
        <v>1.5</v>
      </c>
      <c r="G35" s="29" t="s">
        <v>31</v>
      </c>
      <c r="H35" s="67">
        <v>85.292142377434516</v>
      </c>
      <c r="I35" s="67">
        <v>11.34989926124916</v>
      </c>
      <c r="J35" s="67">
        <v>3.3579583613163195</v>
      </c>
      <c r="K35" s="67">
        <v>0</v>
      </c>
      <c r="L35" s="67">
        <v>0</v>
      </c>
      <c r="M35" s="67">
        <v>0</v>
      </c>
      <c r="N35" s="67">
        <v>0</v>
      </c>
      <c r="O35" s="27">
        <v>100</v>
      </c>
      <c r="P35" s="27">
        <f t="shared" si="3"/>
        <v>85.292142377434516</v>
      </c>
      <c r="Q35" s="27">
        <f t="shared" si="5"/>
        <v>11.34989926124916</v>
      </c>
      <c r="R35" s="27">
        <f t="shared" si="6"/>
        <v>3.3579583613163195</v>
      </c>
      <c r="S35" s="27">
        <f t="shared" si="4"/>
        <v>0</v>
      </c>
    </row>
    <row r="36" spans="1:19">
      <c r="A36" s="98">
        <v>147</v>
      </c>
      <c r="B36" s="29">
        <v>2841</v>
      </c>
      <c r="C36" s="54">
        <v>651672.69487000001</v>
      </c>
      <c r="D36" s="54">
        <v>5451216.1974999998</v>
      </c>
      <c r="E36" s="29">
        <v>1.75</v>
      </c>
      <c r="F36" s="29">
        <v>2</v>
      </c>
      <c r="G36" s="29" t="s">
        <v>37</v>
      </c>
      <c r="H36" s="67">
        <v>92.055393586005835</v>
      </c>
      <c r="I36" s="67">
        <v>7.0699708454810493</v>
      </c>
      <c r="J36" s="67">
        <v>0.87463556851311952</v>
      </c>
      <c r="K36" s="67">
        <v>0</v>
      </c>
      <c r="L36" s="67">
        <v>0</v>
      </c>
      <c r="M36" s="67">
        <v>0</v>
      </c>
      <c r="N36" s="67">
        <v>0</v>
      </c>
      <c r="O36" s="27">
        <v>100</v>
      </c>
      <c r="P36" s="27">
        <f t="shared" si="3"/>
        <v>92.055393586005835</v>
      </c>
      <c r="Q36" s="27">
        <f t="shared" si="5"/>
        <v>7.0699708454810493</v>
      </c>
      <c r="R36" s="27">
        <f t="shared" si="6"/>
        <v>0.87463556851311952</v>
      </c>
      <c r="S36" s="27">
        <f t="shared" si="4"/>
        <v>0</v>
      </c>
    </row>
    <row r="37" spans="1:19">
      <c r="A37" s="98">
        <v>148</v>
      </c>
      <c r="B37" s="29">
        <v>2842</v>
      </c>
      <c r="C37" s="54">
        <v>652972.726868</v>
      </c>
      <c r="D37" s="54">
        <v>5452016.2059899997</v>
      </c>
      <c r="E37" s="29">
        <v>1.5</v>
      </c>
      <c r="F37" s="29">
        <v>2</v>
      </c>
      <c r="G37" s="29" t="s">
        <v>31</v>
      </c>
      <c r="H37" s="67">
        <v>87.838884585592567</v>
      </c>
      <c r="I37" s="67">
        <v>9.9922540666150272</v>
      </c>
      <c r="J37" s="67">
        <v>2.0139426800929514</v>
      </c>
      <c r="K37" s="67">
        <v>7.7459333849728904E-2</v>
      </c>
      <c r="L37" s="67">
        <v>7.7459333849728904E-2</v>
      </c>
      <c r="M37" s="67">
        <v>0</v>
      </c>
      <c r="N37" s="67">
        <v>0</v>
      </c>
      <c r="O37" s="27">
        <v>100.00000000000001</v>
      </c>
      <c r="P37" s="27">
        <f t="shared" si="3"/>
        <v>87.916343919442298</v>
      </c>
      <c r="Q37" s="27">
        <f t="shared" si="5"/>
        <v>9.9922540666150272</v>
      </c>
      <c r="R37" s="27">
        <f t="shared" si="6"/>
        <v>2.0139426800929514</v>
      </c>
      <c r="S37" s="27">
        <f t="shared" si="4"/>
        <v>7.7459333849728904E-2</v>
      </c>
    </row>
    <row r="38" spans="1:19">
      <c r="A38" s="98">
        <v>148</v>
      </c>
      <c r="B38" s="29">
        <v>2843</v>
      </c>
      <c r="C38" s="54">
        <v>652972.726868</v>
      </c>
      <c r="D38" s="54">
        <v>5452016.2059899997</v>
      </c>
      <c r="E38" s="29">
        <v>2</v>
      </c>
      <c r="F38" s="29">
        <v>3</v>
      </c>
      <c r="G38" s="29" t="s">
        <v>37</v>
      </c>
      <c r="H38" s="67">
        <v>79.66101694915254</v>
      </c>
      <c r="I38" s="67">
        <v>14.265536723163841</v>
      </c>
      <c r="J38" s="67">
        <v>6.0734463276836159</v>
      </c>
      <c r="K38" s="67">
        <v>0</v>
      </c>
      <c r="L38" s="67">
        <v>0</v>
      </c>
      <c r="M38" s="67">
        <v>0</v>
      </c>
      <c r="N38" s="67">
        <v>0</v>
      </c>
      <c r="O38" s="27">
        <v>99.999999999999986</v>
      </c>
      <c r="P38" s="27">
        <f t="shared" si="3"/>
        <v>79.66101694915254</v>
      </c>
      <c r="Q38" s="27">
        <f t="shared" si="5"/>
        <v>14.265536723163841</v>
      </c>
      <c r="R38" s="27">
        <f t="shared" si="6"/>
        <v>6.0734463276836159</v>
      </c>
      <c r="S38" s="27">
        <f t="shared" si="4"/>
        <v>0</v>
      </c>
    </row>
    <row r="39" spans="1:19">
      <c r="A39" s="98">
        <v>149</v>
      </c>
      <c r="B39" s="29">
        <v>2844</v>
      </c>
      <c r="C39" s="54">
        <v>654772.72935399995</v>
      </c>
      <c r="D39" s="54">
        <v>5451616.1558699999</v>
      </c>
      <c r="E39" s="29">
        <v>4.75</v>
      </c>
      <c r="F39" s="29">
        <v>5</v>
      </c>
      <c r="G39" s="29" t="s">
        <v>31</v>
      </c>
      <c r="H39" s="67">
        <v>85.574755822689724</v>
      </c>
      <c r="I39" s="67">
        <v>5.6348610067618337</v>
      </c>
      <c r="J39" s="67">
        <v>8.7152516904583024</v>
      </c>
      <c r="K39" s="67">
        <v>7.5131480090157785E-2</v>
      </c>
      <c r="L39" s="67">
        <v>0</v>
      </c>
      <c r="M39" s="67">
        <v>0</v>
      </c>
      <c r="N39" s="67">
        <v>0</v>
      </c>
      <c r="O39" s="27">
        <v>100.00000000000003</v>
      </c>
      <c r="P39" s="27">
        <f t="shared" si="3"/>
        <v>85.649887302779888</v>
      </c>
      <c r="Q39" s="27">
        <f t="shared" si="5"/>
        <v>5.6348610067618337</v>
      </c>
      <c r="R39" s="27">
        <f t="shared" si="6"/>
        <v>8.7152516904583024</v>
      </c>
      <c r="S39" s="27">
        <f t="shared" si="4"/>
        <v>0</v>
      </c>
    </row>
    <row r="40" spans="1:19">
      <c r="A40" s="98">
        <v>149</v>
      </c>
      <c r="B40" s="29">
        <v>2845</v>
      </c>
      <c r="C40" s="54">
        <v>654772.72935399995</v>
      </c>
      <c r="D40" s="54">
        <v>5451616.1558699999</v>
      </c>
      <c r="E40" s="29">
        <v>5.75</v>
      </c>
      <c r="F40" s="29">
        <v>6</v>
      </c>
      <c r="G40" s="29" t="s">
        <v>37</v>
      </c>
      <c r="H40" s="67">
        <v>87.499999999999986</v>
      </c>
      <c r="I40" s="67">
        <v>9.4803370786516847</v>
      </c>
      <c r="J40" s="67">
        <v>2.9494382022471908</v>
      </c>
      <c r="K40" s="67">
        <v>0</v>
      </c>
      <c r="L40" s="67">
        <v>7.02247191011236E-2</v>
      </c>
      <c r="M40" s="67">
        <v>0</v>
      </c>
      <c r="N40" s="67">
        <v>0</v>
      </c>
      <c r="O40" s="27">
        <v>99.999999999999986</v>
      </c>
      <c r="P40" s="27">
        <f t="shared" si="3"/>
        <v>87.499999999999986</v>
      </c>
      <c r="Q40" s="27">
        <f t="shared" si="5"/>
        <v>9.4803370786516847</v>
      </c>
      <c r="R40" s="27">
        <f t="shared" si="6"/>
        <v>2.9494382022471908</v>
      </c>
      <c r="S40" s="27">
        <f t="shared" si="4"/>
        <v>7.02247191011236E-2</v>
      </c>
    </row>
    <row r="41" spans="1:19">
      <c r="A41" s="98">
        <v>149</v>
      </c>
      <c r="B41" s="29">
        <v>2846</v>
      </c>
      <c r="C41" s="54">
        <v>654772.72935399995</v>
      </c>
      <c r="D41" s="54">
        <v>5451616.1558699999</v>
      </c>
      <c r="E41" s="29">
        <v>6.9</v>
      </c>
      <c r="F41" s="29">
        <v>7.5</v>
      </c>
      <c r="G41" s="29" t="s">
        <v>39</v>
      </c>
      <c r="H41" s="67">
        <v>79.933333333333337</v>
      </c>
      <c r="I41" s="67">
        <v>14.066666666666668</v>
      </c>
      <c r="J41" s="67">
        <v>5.9333333333333336</v>
      </c>
      <c r="K41" s="67">
        <v>0</v>
      </c>
      <c r="L41" s="67">
        <v>6.666666666666668E-2</v>
      </c>
      <c r="M41" s="67">
        <v>0</v>
      </c>
      <c r="N41" s="67">
        <v>0</v>
      </c>
      <c r="O41" s="27">
        <v>100</v>
      </c>
      <c r="P41" s="27">
        <f t="shared" si="3"/>
        <v>79.933333333333337</v>
      </c>
      <c r="Q41" s="27">
        <f t="shared" si="5"/>
        <v>14.066666666666668</v>
      </c>
      <c r="R41" s="27">
        <f t="shared" si="6"/>
        <v>5.9333333333333336</v>
      </c>
      <c r="S41" s="27">
        <f t="shared" si="4"/>
        <v>6.666666666666668E-2</v>
      </c>
    </row>
    <row r="42" spans="1:19" s="50" customFormat="1">
      <c r="A42" s="100">
        <v>149</v>
      </c>
      <c r="B42" s="30">
        <v>2847</v>
      </c>
      <c r="C42" s="55">
        <v>654772.72935399995</v>
      </c>
      <c r="D42" s="55">
        <v>5451616.1558699999</v>
      </c>
      <c r="E42" s="30">
        <v>8.25</v>
      </c>
      <c r="F42" s="30">
        <v>9</v>
      </c>
      <c r="G42" s="30" t="s">
        <v>58</v>
      </c>
      <c r="H42" s="68">
        <v>74.661354581673308</v>
      </c>
      <c r="I42" s="68">
        <v>16.095617529880478</v>
      </c>
      <c r="J42" s="68">
        <v>8.9243027888446207</v>
      </c>
      <c r="K42" s="68">
        <v>0</v>
      </c>
      <c r="L42" s="68">
        <v>0.31872509960159362</v>
      </c>
      <c r="M42" s="68">
        <v>0</v>
      </c>
      <c r="N42" s="68">
        <v>0</v>
      </c>
      <c r="O42" s="35">
        <v>99.999999999999986</v>
      </c>
      <c r="P42" s="27">
        <f t="shared" si="3"/>
        <v>74.661354581673308</v>
      </c>
      <c r="Q42" s="27">
        <f t="shared" si="5"/>
        <v>16.095617529880478</v>
      </c>
      <c r="R42" s="27">
        <f t="shared" si="6"/>
        <v>8.9243027888446207</v>
      </c>
      <c r="S42" s="27">
        <f t="shared" si="4"/>
        <v>0.31872509960159362</v>
      </c>
    </row>
    <row r="43" spans="1:19" s="51" customFormat="1">
      <c r="A43" s="100" t="s">
        <v>62</v>
      </c>
      <c r="B43" s="30">
        <v>4213</v>
      </c>
      <c r="C43" s="55">
        <v>666523.06379699998</v>
      </c>
      <c r="D43" s="55">
        <v>5464966.2280200003</v>
      </c>
      <c r="E43" s="31">
        <v>3.5</v>
      </c>
      <c r="F43" s="31">
        <v>4.2</v>
      </c>
      <c r="G43" s="30" t="s">
        <v>31</v>
      </c>
      <c r="H43" s="69">
        <v>82.051467399161496</v>
      </c>
      <c r="I43" s="69">
        <v>11.724736157293625</v>
      </c>
      <c r="J43" s="69">
        <v>6.2237964435448898</v>
      </c>
      <c r="K43" s="69">
        <v>0</v>
      </c>
      <c r="L43" s="69">
        <v>0</v>
      </c>
      <c r="M43" s="69">
        <v>0</v>
      </c>
      <c r="N43" s="69">
        <v>0</v>
      </c>
      <c r="O43" s="31">
        <v>100</v>
      </c>
      <c r="P43" s="27">
        <f t="shared" si="3"/>
        <v>82.051467399161496</v>
      </c>
      <c r="Q43" s="27">
        <f t="shared" si="5"/>
        <v>11.724736157293625</v>
      </c>
      <c r="R43" s="27">
        <f t="shared" si="6"/>
        <v>6.2237964435448898</v>
      </c>
      <c r="S43" s="27">
        <f t="shared" si="4"/>
        <v>0</v>
      </c>
    </row>
    <row r="44" spans="1:19" s="32" customFormat="1">
      <c r="A44" s="100" t="s">
        <v>62</v>
      </c>
      <c r="B44" s="30">
        <v>4214</v>
      </c>
      <c r="C44" s="55">
        <v>666523.06379699998</v>
      </c>
      <c r="D44" s="55">
        <v>5464966.2280200003</v>
      </c>
      <c r="E44" s="31">
        <v>4.9000000000000004</v>
      </c>
      <c r="F44" s="31">
        <v>6</v>
      </c>
      <c r="G44" s="30" t="s">
        <v>37</v>
      </c>
      <c r="H44" s="69">
        <v>81.685338528981973</v>
      </c>
      <c r="I44" s="60">
        <v>15.09985387238188</v>
      </c>
      <c r="J44" s="60">
        <v>3.1173891865562591</v>
      </c>
      <c r="K44" s="60">
        <v>9.7418412079883096E-2</v>
      </c>
      <c r="L44" s="60">
        <v>0</v>
      </c>
      <c r="M44" s="60">
        <v>0</v>
      </c>
      <c r="N44" s="60">
        <v>0</v>
      </c>
      <c r="O44" s="28">
        <v>100</v>
      </c>
      <c r="P44" s="27">
        <f t="shared" si="3"/>
        <v>81.782756941061862</v>
      </c>
      <c r="Q44" s="27">
        <f t="shared" si="5"/>
        <v>15.09985387238188</v>
      </c>
      <c r="R44" s="27">
        <f t="shared" si="6"/>
        <v>3.1173891865562591</v>
      </c>
      <c r="S44" s="27">
        <f t="shared" si="4"/>
        <v>0</v>
      </c>
    </row>
    <row r="45" spans="1:19" s="32" customFormat="1">
      <c r="A45" s="100" t="s">
        <v>62</v>
      </c>
      <c r="B45" s="30">
        <v>4215</v>
      </c>
      <c r="C45" s="55">
        <v>666523.06379699998</v>
      </c>
      <c r="D45" s="55">
        <v>5464966.2280200003</v>
      </c>
      <c r="E45" s="31">
        <v>7.1</v>
      </c>
      <c r="F45" s="31">
        <v>8.5</v>
      </c>
      <c r="G45" s="30" t="s">
        <v>39</v>
      </c>
      <c r="H45" s="69">
        <v>80</v>
      </c>
      <c r="I45" s="60">
        <v>15.007173601147771</v>
      </c>
      <c r="J45" s="60">
        <v>4.7489239598278328</v>
      </c>
      <c r="K45" s="60">
        <v>0.14347202295552366</v>
      </c>
      <c r="L45" s="60">
        <v>0</v>
      </c>
      <c r="M45" s="60">
        <v>0.10043041606886655</v>
      </c>
      <c r="N45" s="60">
        <v>0</v>
      </c>
      <c r="O45" s="28">
        <v>99.999999999999986</v>
      </c>
      <c r="P45" s="27">
        <f t="shared" si="3"/>
        <v>80.143472022955521</v>
      </c>
      <c r="Q45" s="27">
        <f t="shared" si="5"/>
        <v>15.007173601147771</v>
      </c>
      <c r="R45" s="27">
        <f t="shared" si="6"/>
        <v>4.7489239598278328</v>
      </c>
      <c r="S45" s="27">
        <f t="shared" si="4"/>
        <v>0.10043041606886655</v>
      </c>
    </row>
    <row r="46" spans="1:19" s="32" customFormat="1">
      <c r="A46" s="100" t="s">
        <v>62</v>
      </c>
      <c r="B46" s="30">
        <v>4216</v>
      </c>
      <c r="C46" s="55">
        <v>666523.06379699998</v>
      </c>
      <c r="D46" s="55">
        <v>5464966.2280200003</v>
      </c>
      <c r="E46" s="31">
        <v>33.200000000000003</v>
      </c>
      <c r="F46" s="31">
        <v>33.799999999999997</v>
      </c>
      <c r="G46" s="30" t="s">
        <v>58</v>
      </c>
      <c r="H46" s="69">
        <v>71.088303640588705</v>
      </c>
      <c r="I46" s="60">
        <v>18.796798347534214</v>
      </c>
      <c r="J46" s="60">
        <v>10.069713400464757</v>
      </c>
      <c r="K46" s="60">
        <v>6.4549444874774089E-3</v>
      </c>
      <c r="L46" s="60">
        <v>3.8729666924864452E-2</v>
      </c>
      <c r="M46" s="60">
        <v>0</v>
      </c>
      <c r="N46" s="60">
        <v>0</v>
      </c>
      <c r="O46" s="28">
        <v>100.00000000000003</v>
      </c>
      <c r="P46" s="27">
        <f t="shared" si="3"/>
        <v>71.094758585076178</v>
      </c>
      <c r="Q46" s="27">
        <f t="shared" si="5"/>
        <v>18.796798347534214</v>
      </c>
      <c r="R46" s="27">
        <f t="shared" si="6"/>
        <v>10.069713400464757</v>
      </c>
      <c r="S46" s="27">
        <f t="shared" si="4"/>
        <v>3.8729666924864452E-2</v>
      </c>
    </row>
    <row r="47" spans="1:19" s="32" customFormat="1">
      <c r="A47" s="100" t="s">
        <v>62</v>
      </c>
      <c r="B47" s="30">
        <v>4217</v>
      </c>
      <c r="C47" s="55">
        <v>666523.06379699998</v>
      </c>
      <c r="D47" s="55">
        <v>5464966.2280200003</v>
      </c>
      <c r="E47" s="31">
        <v>37.1</v>
      </c>
      <c r="F47" s="31">
        <v>38.1</v>
      </c>
      <c r="G47" s="30" t="s">
        <v>72</v>
      </c>
      <c r="H47" s="69">
        <v>73.878056329309814</v>
      </c>
      <c r="I47" s="60">
        <v>13.535541112142782</v>
      </c>
      <c r="J47" s="60">
        <v>12.586402558547405</v>
      </c>
      <c r="K47" s="60">
        <v>0</v>
      </c>
      <c r="L47" s="60">
        <v>0</v>
      </c>
      <c r="M47" s="60">
        <v>0</v>
      </c>
      <c r="N47" s="60">
        <v>0</v>
      </c>
      <c r="O47" s="28">
        <v>100</v>
      </c>
      <c r="P47" s="27">
        <f t="shared" si="3"/>
        <v>73.878056329309814</v>
      </c>
      <c r="Q47" s="27">
        <f t="shared" si="5"/>
        <v>13.535541112142782</v>
      </c>
      <c r="R47" s="27">
        <f t="shared" si="6"/>
        <v>12.586402558547405</v>
      </c>
      <c r="S47" s="27">
        <f t="shared" si="4"/>
        <v>0</v>
      </c>
    </row>
    <row r="48" spans="1:19" s="32" customFormat="1">
      <c r="A48" s="100" t="s">
        <v>62</v>
      </c>
      <c r="B48" s="30">
        <v>4218</v>
      </c>
      <c r="C48" s="55">
        <v>666523.06379699998</v>
      </c>
      <c r="D48" s="55">
        <v>5464966.2280200003</v>
      </c>
      <c r="E48" s="31">
        <v>39.1</v>
      </c>
      <c r="F48" s="31">
        <v>40.1</v>
      </c>
      <c r="G48" s="30" t="s">
        <v>60</v>
      </c>
      <c r="H48" s="69">
        <v>68.881808526778954</v>
      </c>
      <c r="I48" s="60">
        <v>27.886511910180555</v>
      </c>
      <c r="J48" s="60">
        <v>3.1558185404339261</v>
      </c>
      <c r="K48" s="60">
        <v>0</v>
      </c>
      <c r="L48" s="60">
        <v>0</v>
      </c>
      <c r="M48" s="60">
        <v>7.5861022606584755E-2</v>
      </c>
      <c r="N48" s="60">
        <v>0</v>
      </c>
      <c r="O48" s="28">
        <v>100.00000000000003</v>
      </c>
      <c r="P48" s="27">
        <f t="shared" si="3"/>
        <v>68.881808526778954</v>
      </c>
      <c r="Q48" s="27">
        <f t="shared" si="5"/>
        <v>27.886511910180555</v>
      </c>
      <c r="R48" s="27">
        <f t="shared" si="6"/>
        <v>3.1558185404339261</v>
      </c>
      <c r="S48" s="27">
        <f t="shared" si="4"/>
        <v>7.5861022606584755E-2</v>
      </c>
    </row>
    <row r="49" spans="1:19" s="32" customFormat="1">
      <c r="A49" s="100" t="s">
        <v>62</v>
      </c>
      <c r="B49" s="30">
        <v>4219</v>
      </c>
      <c r="C49" s="55">
        <v>666523.06379699998</v>
      </c>
      <c r="D49" s="55">
        <v>5464966.2280200003</v>
      </c>
      <c r="E49" s="31">
        <v>41.1</v>
      </c>
      <c r="F49" s="31">
        <v>42.1</v>
      </c>
      <c r="G49" s="30" t="s">
        <v>73</v>
      </c>
      <c r="H49" s="69">
        <v>72.494432071269472</v>
      </c>
      <c r="I49" s="60">
        <v>21.44271219995051</v>
      </c>
      <c r="J49" s="60">
        <v>6.0257362039099229</v>
      </c>
      <c r="K49" s="60">
        <v>0</v>
      </c>
      <c r="L49" s="60">
        <v>0</v>
      </c>
      <c r="M49" s="60">
        <v>3.711952487008166E-2</v>
      </c>
      <c r="N49" s="60">
        <v>0</v>
      </c>
      <c r="O49" s="28">
        <v>99.999999999999986</v>
      </c>
      <c r="P49" s="27">
        <f t="shared" si="3"/>
        <v>72.494432071269472</v>
      </c>
      <c r="Q49" s="27">
        <f t="shared" si="5"/>
        <v>21.44271219995051</v>
      </c>
      <c r="R49" s="27">
        <f t="shared" si="6"/>
        <v>6.0257362039099229</v>
      </c>
      <c r="S49" s="27">
        <f t="shared" si="4"/>
        <v>3.711952487008166E-2</v>
      </c>
    </row>
    <row r="50" spans="1:19" s="32" customFormat="1">
      <c r="A50" s="100" t="s">
        <v>62</v>
      </c>
      <c r="B50" s="30">
        <v>4220</v>
      </c>
      <c r="C50" s="55">
        <v>666523.06379699998</v>
      </c>
      <c r="D50" s="55">
        <v>5464966.2280200003</v>
      </c>
      <c r="E50" s="31">
        <v>45</v>
      </c>
      <c r="F50" s="31">
        <v>45.9</v>
      </c>
      <c r="G50" s="30" t="s">
        <v>63</v>
      </c>
      <c r="H50" s="69">
        <v>83.835997220291887</v>
      </c>
      <c r="I50" s="60">
        <v>5.350938151494093</v>
      </c>
      <c r="J50" s="60">
        <v>10.757470465601113</v>
      </c>
      <c r="K50" s="60">
        <v>5.5594162612925643E-2</v>
      </c>
      <c r="L50" s="60">
        <v>0</v>
      </c>
      <c r="M50" s="60">
        <v>0</v>
      </c>
      <c r="N50" s="60">
        <v>0</v>
      </c>
      <c r="O50" s="28">
        <v>100.00000000000001</v>
      </c>
      <c r="P50" s="27">
        <f t="shared" si="3"/>
        <v>83.891591382904807</v>
      </c>
      <c r="Q50" s="27">
        <f t="shared" si="5"/>
        <v>5.350938151494093</v>
      </c>
      <c r="R50" s="27">
        <f t="shared" si="6"/>
        <v>10.757470465601113</v>
      </c>
      <c r="S50" s="27">
        <f t="shared" si="4"/>
        <v>0</v>
      </c>
    </row>
    <row r="51" spans="1:19" s="32" customFormat="1">
      <c r="A51" s="100" t="s">
        <v>62</v>
      </c>
      <c r="B51" s="30">
        <v>4221</v>
      </c>
      <c r="C51" s="55">
        <v>666523.06379699998</v>
      </c>
      <c r="D51" s="55">
        <v>5464966.2280200003</v>
      </c>
      <c r="E51" s="31">
        <v>46.8</v>
      </c>
      <c r="F51" s="31">
        <v>47.6</v>
      </c>
      <c r="G51" s="30" t="s">
        <v>64</v>
      </c>
      <c r="H51" s="69">
        <v>74.559421599638512</v>
      </c>
      <c r="I51" s="60">
        <v>15.860822413014011</v>
      </c>
      <c r="J51" s="60">
        <v>9.5797559873474913</v>
      </c>
      <c r="K51" s="60">
        <v>0</v>
      </c>
      <c r="L51" s="60">
        <v>0</v>
      </c>
      <c r="M51" s="60">
        <v>0</v>
      </c>
      <c r="N51" s="60">
        <v>0</v>
      </c>
      <c r="O51" s="28">
        <v>100.00000000000001</v>
      </c>
      <c r="P51" s="27">
        <f t="shared" si="3"/>
        <v>74.559421599638512</v>
      </c>
      <c r="Q51" s="27">
        <f t="shared" si="5"/>
        <v>15.860822413014011</v>
      </c>
      <c r="R51" s="27">
        <f t="shared" si="6"/>
        <v>9.5797559873474913</v>
      </c>
      <c r="S51" s="27">
        <f t="shared" si="4"/>
        <v>0</v>
      </c>
    </row>
    <row r="52" spans="1:19" s="32" customFormat="1">
      <c r="A52" s="100" t="s">
        <v>62</v>
      </c>
      <c r="B52" s="30">
        <v>4222</v>
      </c>
      <c r="C52" s="55">
        <v>666523.06379699998</v>
      </c>
      <c r="D52" s="55">
        <v>5464966.2280200003</v>
      </c>
      <c r="E52" s="31">
        <v>64</v>
      </c>
      <c r="F52" s="31">
        <v>64.8</v>
      </c>
      <c r="G52" s="30" t="s">
        <v>75</v>
      </c>
      <c r="H52" s="69">
        <v>80.298273155416013</v>
      </c>
      <c r="I52" s="60">
        <v>12.951334379905809</v>
      </c>
      <c r="J52" s="60">
        <v>6.7503924646781783</v>
      </c>
      <c r="K52" s="60">
        <v>0</v>
      </c>
      <c r="L52" s="60">
        <v>0</v>
      </c>
      <c r="M52" s="60">
        <v>0</v>
      </c>
      <c r="N52" s="60">
        <v>0</v>
      </c>
      <c r="O52" s="28">
        <v>100</v>
      </c>
      <c r="P52" s="27">
        <f t="shared" si="3"/>
        <v>80.298273155416013</v>
      </c>
      <c r="Q52" s="27">
        <f t="shared" si="5"/>
        <v>12.951334379905809</v>
      </c>
      <c r="R52" s="27">
        <f t="shared" si="6"/>
        <v>6.7503924646781783</v>
      </c>
      <c r="S52" s="27">
        <f t="shared" si="4"/>
        <v>0</v>
      </c>
    </row>
    <row r="53" spans="1:19" s="32" customFormat="1">
      <c r="A53" s="100" t="s">
        <v>62</v>
      </c>
      <c r="B53" s="30">
        <v>4223</v>
      </c>
      <c r="C53" s="55">
        <v>666523.06379699998</v>
      </c>
      <c r="D53" s="55">
        <v>5464966.2280200003</v>
      </c>
      <c r="E53" s="31">
        <v>64.599999999999994</v>
      </c>
      <c r="F53" s="31">
        <v>65.8</v>
      </c>
      <c r="G53" s="30" t="s">
        <v>76</v>
      </c>
      <c r="H53" s="69">
        <v>82.856612184249627</v>
      </c>
      <c r="I53" s="60">
        <v>9.5653789004457632</v>
      </c>
      <c r="J53" s="60">
        <v>7.5594353640416045</v>
      </c>
      <c r="K53" s="60">
        <v>0</v>
      </c>
      <c r="L53" s="60">
        <v>1.8573551263001486E-2</v>
      </c>
      <c r="M53" s="60">
        <v>0</v>
      </c>
      <c r="N53" s="60">
        <v>0</v>
      </c>
      <c r="O53" s="28">
        <v>100</v>
      </c>
      <c r="P53" s="27">
        <f t="shared" si="3"/>
        <v>82.856612184249627</v>
      </c>
      <c r="Q53" s="27">
        <f t="shared" si="5"/>
        <v>9.5653789004457632</v>
      </c>
      <c r="R53" s="27">
        <f t="shared" si="6"/>
        <v>7.5594353640416045</v>
      </c>
      <c r="S53" s="27">
        <f t="shared" si="4"/>
        <v>1.8573551263001486E-2</v>
      </c>
    </row>
    <row r="54" spans="1:19" s="32" customFormat="1">
      <c r="A54" s="100" t="s">
        <v>62</v>
      </c>
      <c r="B54" s="30">
        <v>4224</v>
      </c>
      <c r="C54" s="55">
        <v>666523.06379699998</v>
      </c>
      <c r="D54" s="55">
        <v>5464966.2280200003</v>
      </c>
      <c r="E54" s="31">
        <v>67.2</v>
      </c>
      <c r="F54" s="31">
        <v>67.599999999999994</v>
      </c>
      <c r="G54" s="30" t="s">
        <v>66</v>
      </c>
      <c r="H54" s="69">
        <v>90.12896227552126</v>
      </c>
      <c r="I54" s="60">
        <v>7.1953718211401716</v>
      </c>
      <c r="J54" s="60">
        <v>2.6636133542244185</v>
      </c>
      <c r="K54" s="60">
        <v>1.2052549114137641E-2</v>
      </c>
      <c r="L54" s="60">
        <v>0</v>
      </c>
      <c r="M54" s="60">
        <v>0</v>
      </c>
      <c r="N54" s="60">
        <v>0</v>
      </c>
      <c r="O54" s="28">
        <v>99.999999999999986</v>
      </c>
      <c r="P54" s="27">
        <f t="shared" si="3"/>
        <v>90.141014824635391</v>
      </c>
      <c r="Q54" s="27">
        <f t="shared" si="5"/>
        <v>7.1953718211401716</v>
      </c>
      <c r="R54" s="27">
        <f t="shared" si="6"/>
        <v>2.6636133542244185</v>
      </c>
      <c r="S54" s="27">
        <f t="shared" si="4"/>
        <v>0</v>
      </c>
    </row>
    <row r="55" spans="1:19" s="32" customFormat="1">
      <c r="A55" s="100" t="s">
        <v>62</v>
      </c>
      <c r="B55" s="30">
        <v>4225</v>
      </c>
      <c r="C55" s="55">
        <v>666523.06379699998</v>
      </c>
      <c r="D55" s="55">
        <v>5464966.2280200003</v>
      </c>
      <c r="E55" s="31">
        <v>68</v>
      </c>
      <c r="F55" s="31">
        <v>68.599999999999994</v>
      </c>
      <c r="G55" s="30" t="s">
        <v>67</v>
      </c>
      <c r="H55" s="69">
        <v>96.158003340866657</v>
      </c>
      <c r="I55" s="60">
        <v>2.4073892109659036</v>
      </c>
      <c r="J55" s="60">
        <v>1.4346074481674362</v>
      </c>
      <c r="K55" s="60">
        <v>0</v>
      </c>
      <c r="L55" s="60">
        <v>0</v>
      </c>
      <c r="M55" s="60">
        <v>0</v>
      </c>
      <c r="N55" s="60">
        <v>0</v>
      </c>
      <c r="O55" s="28">
        <v>100</v>
      </c>
      <c r="P55" s="27">
        <f t="shared" si="3"/>
        <v>96.158003340866657</v>
      </c>
      <c r="Q55" s="27">
        <f t="shared" si="5"/>
        <v>2.4073892109659036</v>
      </c>
      <c r="R55" s="27">
        <f t="shared" si="6"/>
        <v>1.4346074481674362</v>
      </c>
      <c r="S55" s="27">
        <f t="shared" si="4"/>
        <v>0</v>
      </c>
    </row>
    <row r="56" spans="1:19" s="32" customFormat="1">
      <c r="A56" s="100" t="s">
        <v>68</v>
      </c>
      <c r="B56" s="30">
        <v>4226</v>
      </c>
      <c r="C56" s="55">
        <v>652772.87073199998</v>
      </c>
      <c r="D56" s="55">
        <v>5463116.4138700003</v>
      </c>
      <c r="E56" s="31">
        <v>0.6</v>
      </c>
      <c r="F56" s="31">
        <v>1.4</v>
      </c>
      <c r="G56" s="30" t="s">
        <v>31</v>
      </c>
      <c r="H56" s="69">
        <v>79.94432846207377</v>
      </c>
      <c r="I56" s="60">
        <v>14.043145441892833</v>
      </c>
      <c r="J56" s="60">
        <v>6.0125260960334037</v>
      </c>
      <c r="K56" s="60">
        <v>0</v>
      </c>
      <c r="L56" s="60">
        <v>0</v>
      </c>
      <c r="M56" s="60">
        <v>0</v>
      </c>
      <c r="N56" s="60">
        <v>0</v>
      </c>
      <c r="O56" s="28">
        <v>100</v>
      </c>
      <c r="P56" s="27">
        <f t="shared" si="3"/>
        <v>79.94432846207377</v>
      </c>
      <c r="Q56" s="27">
        <f t="shared" si="5"/>
        <v>14.043145441892833</v>
      </c>
      <c r="R56" s="27">
        <f t="shared" si="6"/>
        <v>6.0125260960334037</v>
      </c>
      <c r="S56" s="27">
        <f t="shared" si="4"/>
        <v>0</v>
      </c>
    </row>
    <row r="57" spans="1:19" s="32" customFormat="1">
      <c r="A57" s="100" t="s">
        <v>68</v>
      </c>
      <c r="B57" s="30">
        <v>4227</v>
      </c>
      <c r="C57" s="55">
        <v>652772.87073199998</v>
      </c>
      <c r="D57" s="55">
        <v>5463116.4138700003</v>
      </c>
      <c r="E57" s="31">
        <v>2.1</v>
      </c>
      <c r="F57" s="31">
        <v>3.6</v>
      </c>
      <c r="G57" s="29" t="s">
        <v>77</v>
      </c>
      <c r="H57" s="69">
        <v>69.811632518175799</v>
      </c>
      <c r="I57" s="60">
        <v>24.388631857237275</v>
      </c>
      <c r="J57" s="60">
        <v>5.7997356245869129</v>
      </c>
      <c r="K57" s="60">
        <v>0</v>
      </c>
      <c r="L57" s="60">
        <v>0</v>
      </c>
      <c r="M57" s="60">
        <v>0</v>
      </c>
      <c r="N57" s="60">
        <v>0</v>
      </c>
      <c r="O57" s="28">
        <v>99.999999999999986</v>
      </c>
      <c r="P57" s="27">
        <f t="shared" si="3"/>
        <v>69.811632518175799</v>
      </c>
      <c r="Q57" s="27">
        <f t="shared" si="5"/>
        <v>24.388631857237275</v>
      </c>
      <c r="R57" s="27">
        <f t="shared" si="6"/>
        <v>5.7997356245869129</v>
      </c>
      <c r="S57" s="27">
        <f t="shared" si="4"/>
        <v>0</v>
      </c>
    </row>
    <row r="58" spans="1:19" s="32" customFormat="1">
      <c r="A58" s="100" t="s">
        <v>68</v>
      </c>
      <c r="B58" s="30">
        <v>4228</v>
      </c>
      <c r="C58" s="55">
        <v>652772.87073199998</v>
      </c>
      <c r="D58" s="55">
        <v>5463116.4138700003</v>
      </c>
      <c r="E58" s="31">
        <v>5</v>
      </c>
      <c r="F58" s="31">
        <v>6.5</v>
      </c>
      <c r="G58" s="30" t="s">
        <v>78</v>
      </c>
      <c r="H58" s="69">
        <v>70.789593792788679</v>
      </c>
      <c r="I58" s="60">
        <v>25.422181652213599</v>
      </c>
      <c r="J58" s="60">
        <v>3.7882245549977176</v>
      </c>
      <c r="K58" s="60">
        <v>0</v>
      </c>
      <c r="L58" s="60">
        <v>0</v>
      </c>
      <c r="M58" s="60">
        <v>0</v>
      </c>
      <c r="N58" s="60">
        <v>0</v>
      </c>
      <c r="O58" s="28">
        <v>99.999999999999986</v>
      </c>
      <c r="P58" s="27">
        <f t="shared" si="3"/>
        <v>70.789593792788679</v>
      </c>
      <c r="Q58" s="27">
        <f t="shared" si="5"/>
        <v>25.422181652213599</v>
      </c>
      <c r="R58" s="27">
        <f t="shared" si="6"/>
        <v>3.7882245549977176</v>
      </c>
      <c r="S58" s="27">
        <f t="shared" si="4"/>
        <v>0</v>
      </c>
    </row>
    <row r="59" spans="1:19" s="32" customFormat="1">
      <c r="A59" s="100" t="s">
        <v>68</v>
      </c>
      <c r="B59" s="30">
        <v>4229</v>
      </c>
      <c r="C59" s="55">
        <v>652772.87073199998</v>
      </c>
      <c r="D59" s="55">
        <v>5463116.4138700003</v>
      </c>
      <c r="E59" s="31">
        <v>8.4</v>
      </c>
      <c r="F59" s="31">
        <v>8.6999999999999993</v>
      </c>
      <c r="G59" s="30" t="s">
        <v>58</v>
      </c>
      <c r="H59" s="69">
        <v>75.581919207088148</v>
      </c>
      <c r="I59" s="60">
        <v>14.867097161735998</v>
      </c>
      <c r="J59" s="60">
        <v>9.5359663613155128</v>
      </c>
      <c r="K59" s="60">
        <v>1.5017269860339391E-2</v>
      </c>
      <c r="L59" s="60">
        <v>0</v>
      </c>
      <c r="M59" s="60">
        <v>0</v>
      </c>
      <c r="N59" s="60">
        <v>0</v>
      </c>
      <c r="O59" s="28">
        <v>100</v>
      </c>
      <c r="P59" s="27">
        <f t="shared" si="3"/>
        <v>75.596936476948486</v>
      </c>
      <c r="Q59" s="27">
        <f t="shared" si="5"/>
        <v>14.867097161735998</v>
      </c>
      <c r="R59" s="27">
        <f t="shared" si="6"/>
        <v>9.5359663613155128</v>
      </c>
      <c r="S59" s="27">
        <f t="shared" si="4"/>
        <v>0</v>
      </c>
    </row>
    <row r="60" spans="1:19" s="32" customFormat="1">
      <c r="A60" s="100" t="s">
        <v>68</v>
      </c>
      <c r="B60" s="30">
        <v>4230</v>
      </c>
      <c r="C60" s="55">
        <v>652772.87073199998</v>
      </c>
      <c r="D60" s="55">
        <v>5463116.4138700003</v>
      </c>
      <c r="E60" s="31">
        <v>9</v>
      </c>
      <c r="F60" s="31">
        <v>9.6999999999999993</v>
      </c>
      <c r="G60" s="30" t="s">
        <v>59</v>
      </c>
      <c r="H60" s="69">
        <v>75.127656069840214</v>
      </c>
      <c r="I60" s="60">
        <v>18.942513589194533</v>
      </c>
      <c r="J60" s="60">
        <v>5.9298303409652444</v>
      </c>
      <c r="K60" s="60">
        <v>0</v>
      </c>
      <c r="L60" s="60">
        <v>0</v>
      </c>
      <c r="M60" s="60">
        <v>0</v>
      </c>
      <c r="N60" s="60">
        <v>0</v>
      </c>
      <c r="O60" s="28">
        <v>99.999999999999986</v>
      </c>
      <c r="P60" s="27">
        <f t="shared" si="3"/>
        <v>75.127656069840214</v>
      </c>
      <c r="Q60" s="27">
        <f t="shared" si="5"/>
        <v>18.942513589194533</v>
      </c>
      <c r="R60" s="27">
        <f t="shared" si="6"/>
        <v>5.9298303409652444</v>
      </c>
      <c r="S60" s="27">
        <f t="shared" si="4"/>
        <v>0</v>
      </c>
    </row>
    <row r="61" spans="1:19" s="32" customFormat="1">
      <c r="A61" s="100" t="s">
        <v>68</v>
      </c>
      <c r="B61" s="30">
        <v>4231</v>
      </c>
      <c r="C61" s="55">
        <v>652772.87073199998</v>
      </c>
      <c r="D61" s="55">
        <v>5463116.4138700003</v>
      </c>
      <c r="E61" s="31">
        <v>14.7</v>
      </c>
      <c r="F61" s="31">
        <v>15.7</v>
      </c>
      <c r="G61" s="30" t="s">
        <v>74</v>
      </c>
      <c r="H61" s="69">
        <v>74.433427762039656</v>
      </c>
      <c r="I61" s="60">
        <v>21.983002832861189</v>
      </c>
      <c r="J61" s="60">
        <v>3.5835694050991505</v>
      </c>
      <c r="K61" s="60">
        <v>0</v>
      </c>
      <c r="L61" s="60">
        <v>0</v>
      </c>
      <c r="M61" s="60">
        <v>0</v>
      </c>
      <c r="N61" s="60">
        <v>0</v>
      </c>
      <c r="O61" s="28">
        <v>100</v>
      </c>
      <c r="P61" s="27">
        <f t="shared" si="3"/>
        <v>74.433427762039656</v>
      </c>
      <c r="Q61" s="27">
        <f t="shared" si="5"/>
        <v>21.983002832861189</v>
      </c>
      <c r="R61" s="27">
        <f t="shared" si="6"/>
        <v>3.5835694050991505</v>
      </c>
      <c r="S61" s="27">
        <f t="shared" si="4"/>
        <v>0</v>
      </c>
    </row>
    <row r="62" spans="1:19" s="32" customFormat="1">
      <c r="A62" s="100" t="s">
        <v>68</v>
      </c>
      <c r="B62" s="30">
        <v>4232</v>
      </c>
      <c r="C62" s="55">
        <v>652772.87073199998</v>
      </c>
      <c r="D62" s="55">
        <v>5463116.4138700003</v>
      </c>
      <c r="E62" s="31">
        <v>16.7</v>
      </c>
      <c r="F62" s="31">
        <v>17.899999999999999</v>
      </c>
      <c r="G62" s="30" t="s">
        <v>61</v>
      </c>
      <c r="H62" s="69">
        <v>76.85899413761183</v>
      </c>
      <c r="I62" s="60">
        <v>9.2564023449552604</v>
      </c>
      <c r="J62" s="60">
        <v>13.88460351743289</v>
      </c>
      <c r="K62" s="60">
        <v>0</v>
      </c>
      <c r="L62" s="60">
        <v>0</v>
      </c>
      <c r="M62" s="60">
        <v>0</v>
      </c>
      <c r="N62" s="60">
        <v>0</v>
      </c>
      <c r="O62" s="28">
        <v>99.999999999999986</v>
      </c>
      <c r="P62" s="27">
        <f t="shared" si="3"/>
        <v>76.85899413761183</v>
      </c>
      <c r="Q62" s="27">
        <f t="shared" si="5"/>
        <v>9.2564023449552604</v>
      </c>
      <c r="R62" s="27">
        <f t="shared" si="6"/>
        <v>13.88460351743289</v>
      </c>
      <c r="S62" s="27">
        <f t="shared" si="4"/>
        <v>0</v>
      </c>
    </row>
    <row r="63" spans="1:19" s="32" customFormat="1">
      <c r="A63" s="100" t="s">
        <v>68</v>
      </c>
      <c r="B63" s="30">
        <v>4233</v>
      </c>
      <c r="C63" s="55">
        <v>652772.87073199998</v>
      </c>
      <c r="D63" s="55">
        <v>5463116.4138700003</v>
      </c>
      <c r="E63" s="31">
        <v>23.8</v>
      </c>
      <c r="F63" s="31">
        <v>24.5</v>
      </c>
      <c r="G63" s="30" t="s">
        <v>63</v>
      </c>
      <c r="H63" s="69">
        <v>86.25802506878631</v>
      </c>
      <c r="I63" s="60">
        <v>7.4136349740140632</v>
      </c>
      <c r="J63" s="60">
        <v>6.2824824212778978</v>
      </c>
      <c r="K63" s="60">
        <v>4.5857535921736477E-2</v>
      </c>
      <c r="L63" s="60">
        <v>0</v>
      </c>
      <c r="M63" s="60">
        <v>0</v>
      </c>
      <c r="N63" s="60">
        <v>0</v>
      </c>
      <c r="O63" s="28">
        <v>100.00000000000001</v>
      </c>
      <c r="P63" s="27">
        <f t="shared" si="3"/>
        <v>86.303882604708051</v>
      </c>
      <c r="Q63" s="27">
        <f t="shared" si="5"/>
        <v>7.4136349740140632</v>
      </c>
      <c r="R63" s="27">
        <f t="shared" si="6"/>
        <v>6.2824824212778978</v>
      </c>
      <c r="S63" s="27">
        <f t="shared" si="4"/>
        <v>0</v>
      </c>
    </row>
    <row r="64" spans="1:19" s="32" customFormat="1">
      <c r="A64" s="100" t="s">
        <v>68</v>
      </c>
      <c r="B64" s="30">
        <v>4234</v>
      </c>
      <c r="C64" s="55">
        <v>652772.87073199998</v>
      </c>
      <c r="D64" s="55">
        <v>5463116.4138700003</v>
      </c>
      <c r="E64" s="31">
        <v>63.6</v>
      </c>
      <c r="F64" s="31">
        <v>64.2</v>
      </c>
      <c r="G64" s="30" t="s">
        <v>64</v>
      </c>
      <c r="H64" s="69">
        <v>84.113712374581922</v>
      </c>
      <c r="I64" s="60">
        <v>9.9405425492382005</v>
      </c>
      <c r="J64" s="60">
        <v>5.9457450761798585</v>
      </c>
      <c r="K64" s="60">
        <v>0</v>
      </c>
      <c r="L64" s="60">
        <v>0</v>
      </c>
      <c r="M64" s="60">
        <v>0</v>
      </c>
      <c r="N64" s="60">
        <v>0</v>
      </c>
      <c r="O64" s="28">
        <v>99.999999999999986</v>
      </c>
      <c r="P64" s="27">
        <f t="shared" si="3"/>
        <v>84.113712374581922</v>
      </c>
      <c r="Q64" s="27">
        <f t="shared" si="5"/>
        <v>9.9405425492382005</v>
      </c>
      <c r="R64" s="27">
        <f t="shared" si="6"/>
        <v>5.9457450761798585</v>
      </c>
      <c r="S64" s="27">
        <f t="shared" si="4"/>
        <v>0</v>
      </c>
    </row>
    <row r="65" spans="1:29" s="32" customFormat="1">
      <c r="A65" s="100" t="s">
        <v>68</v>
      </c>
      <c r="B65" s="30">
        <v>4235</v>
      </c>
      <c r="C65" s="55">
        <v>652772.87073199998</v>
      </c>
      <c r="D65" s="55">
        <v>5463116.4138700003</v>
      </c>
      <c r="E65" s="31">
        <v>65.2</v>
      </c>
      <c r="F65" s="31">
        <v>65.5</v>
      </c>
      <c r="G65" s="30" t="s">
        <v>65</v>
      </c>
      <c r="H65" s="69">
        <v>87.379070969647728</v>
      </c>
      <c r="I65" s="60">
        <v>4.5565320138837597</v>
      </c>
      <c r="J65" s="60">
        <v>2.6438224651059739</v>
      </c>
      <c r="K65" s="60">
        <v>5.4205745513625292</v>
      </c>
      <c r="L65" s="60">
        <v>0</v>
      </c>
      <c r="M65" s="60">
        <v>0</v>
      </c>
      <c r="N65" s="60">
        <v>0</v>
      </c>
      <c r="O65" s="28">
        <v>99.999999999999986</v>
      </c>
      <c r="P65" s="27">
        <f t="shared" si="3"/>
        <v>92.799645521010262</v>
      </c>
      <c r="Q65" s="27">
        <f t="shared" si="5"/>
        <v>4.5565320138837597</v>
      </c>
      <c r="R65" s="27">
        <f t="shared" si="6"/>
        <v>2.6438224651059739</v>
      </c>
      <c r="S65" s="27">
        <f t="shared" si="4"/>
        <v>0</v>
      </c>
    </row>
    <row r="66" spans="1:29" s="32" customFormat="1">
      <c r="A66" s="101" t="s">
        <v>68</v>
      </c>
      <c r="B66" s="33">
        <v>4236</v>
      </c>
      <c r="C66" s="56">
        <v>652772.87073199998</v>
      </c>
      <c r="D66" s="56">
        <v>5463116.4138700003</v>
      </c>
      <c r="E66" s="34">
        <v>66.3</v>
      </c>
      <c r="F66" s="34">
        <v>67</v>
      </c>
      <c r="G66" s="33" t="s">
        <v>79</v>
      </c>
      <c r="H66" s="70">
        <v>67.508501473588751</v>
      </c>
      <c r="I66" s="70">
        <v>4.9603264565858085</v>
      </c>
      <c r="J66" s="70">
        <v>1.5370664248469734</v>
      </c>
      <c r="K66" s="70">
        <v>25.994105644978461</v>
      </c>
      <c r="L66" s="70">
        <v>0</v>
      </c>
      <c r="M66" s="70">
        <v>0</v>
      </c>
      <c r="N66" s="70">
        <v>0</v>
      </c>
      <c r="O66" s="34">
        <v>99.999999999999986</v>
      </c>
      <c r="P66" s="109">
        <f t="shared" si="3"/>
        <v>93.502607118567212</v>
      </c>
      <c r="Q66" s="109">
        <f t="shared" si="5"/>
        <v>4.9603264565858085</v>
      </c>
      <c r="R66" s="109">
        <f t="shared" si="6"/>
        <v>1.5370664248469734</v>
      </c>
      <c r="S66" s="109">
        <f t="shared" si="4"/>
        <v>0</v>
      </c>
    </row>
    <row r="67" spans="1:29" ht="15">
      <c r="A67" s="102" t="s">
        <v>140</v>
      </c>
      <c r="P67" s="48"/>
      <c r="Q67" s="48"/>
      <c r="R67" s="48"/>
      <c r="S67" s="48"/>
    </row>
    <row r="68" spans="1:29" ht="15">
      <c r="A68" s="102" t="s">
        <v>141</v>
      </c>
      <c r="P68" s="48"/>
      <c r="Q68" s="48"/>
      <c r="R68" s="48"/>
      <c r="S68" s="48"/>
    </row>
    <row r="69" spans="1:29" s="4" customFormat="1" ht="15">
      <c r="A69" s="52" t="s">
        <v>142</v>
      </c>
      <c r="C69" s="14"/>
      <c r="D69" s="15"/>
      <c r="E69" s="15"/>
      <c r="F69" s="9"/>
      <c r="G69" s="9"/>
      <c r="H69" s="71"/>
      <c r="I69" s="71"/>
      <c r="J69" s="72"/>
      <c r="K69" s="72"/>
      <c r="L69" s="72"/>
      <c r="M69" s="72"/>
      <c r="N69" s="72"/>
      <c r="AA69" s="53"/>
      <c r="AB69" s="53"/>
      <c r="AC69" s="53"/>
    </row>
    <row r="70" spans="1:29" s="4" customFormat="1" ht="15">
      <c r="A70" s="52" t="s">
        <v>143</v>
      </c>
      <c r="C70" s="14"/>
      <c r="D70" s="15"/>
      <c r="E70" s="15"/>
      <c r="F70" s="9"/>
      <c r="G70" s="9"/>
      <c r="H70" s="71"/>
      <c r="I70" s="71"/>
      <c r="J70" s="72"/>
      <c r="K70" s="72"/>
      <c r="L70" s="72"/>
      <c r="M70" s="72"/>
      <c r="N70" s="72"/>
      <c r="AA70" s="53"/>
      <c r="AB70" s="53"/>
      <c r="AC70" s="53"/>
    </row>
    <row r="71" spans="1:29" s="4" customFormat="1" ht="15">
      <c r="A71" s="52" t="s">
        <v>127</v>
      </c>
      <c r="C71" s="14"/>
      <c r="D71" s="15"/>
      <c r="E71" s="15"/>
      <c r="F71" s="9"/>
      <c r="G71" s="9"/>
      <c r="H71" s="71"/>
      <c r="I71" s="71"/>
      <c r="J71" s="72"/>
      <c r="K71" s="72"/>
      <c r="L71" s="72"/>
      <c r="M71" s="72"/>
      <c r="N71" s="72"/>
      <c r="AA71" s="53"/>
      <c r="AB71" s="53"/>
      <c r="AC71" s="53"/>
    </row>
    <row r="72" spans="1:29" ht="15">
      <c r="A72" s="102" t="s">
        <v>128</v>
      </c>
      <c r="P72" s="48"/>
      <c r="Q72" s="48"/>
      <c r="R72" s="48"/>
      <c r="S72" s="48"/>
    </row>
    <row r="73" spans="1:29">
      <c r="P73" s="48"/>
      <c r="Q73" s="48"/>
      <c r="R73" s="48"/>
      <c r="S73" s="4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Table 9</vt:lpstr>
      <vt:lpstr>Table 10</vt:lpstr>
      <vt:lpstr>Table 11</vt:lpstr>
      <vt:lpstr>Table 12</vt:lpstr>
    </vt:vector>
  </TitlesOfParts>
  <Company>Manitoba Geological Survey; Manitoba Economic Development, Investment, Trade and Natural Resources;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OF2023-3 Appendix 4: Till clast-lithology data, Roseau River area, southeastern Manitoba (parts of NTS 62H2, 7)</dc:title>
  <dc:creator>M.S. Gauthier and T.J. Hodder</dc:creator>
  <cp:keywords>Roseau River; Manitoba; stratigraphy; sedimentology; till-matrix geochemistry; ice flow; till composition; glacial history</cp:keywords>
  <cp:lastModifiedBy>Steffano, Craig (GET)</cp:lastModifiedBy>
  <dcterms:created xsi:type="dcterms:W3CDTF">2022-05-04T18:35:31Z</dcterms:created>
  <dcterms:modified xsi:type="dcterms:W3CDTF">2023-10-30T20:55:35Z</dcterms:modified>
</cp:coreProperties>
</file>